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15" windowHeight="10200" activeTab="0"/>
  </bookViews>
  <sheets>
    <sheet name="125 Женщины" sheetId="1" r:id="rId1"/>
  </sheets>
  <definedNames>
    <definedName name="_xlnm.Print_Area" localSheetId="0">'125 Женщины'!$A$1:$II$40</definedName>
  </definedNames>
  <calcPr fullCalcOnLoad="1"/>
</workbook>
</file>

<file path=xl/sharedStrings.xml><?xml version="1.0" encoding="utf-8"?>
<sst xmlns="http://schemas.openxmlformats.org/spreadsheetml/2006/main" count="128" uniqueCount="70">
  <si>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</si>
  <si>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</si>
  <si>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</si>
  <si>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</si>
  <si>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</si>
  <si>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</si>
  <si>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</si>
  <si>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</si>
  <si>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</si>
  <si>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</si>
  <si>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</si>
  <si>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</si>
  <si>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</si>
  <si>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</si>
  <si>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</si>
  <si>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</si>
  <si>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</si>
  <si>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</si>
  <si>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</si>
  <si>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</si>
  <si>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</si>
  <si>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>Главный судья</t>
  </si>
  <si>
    <t>ком. очки</t>
  </si>
  <si>
    <t>Город (край, район, область)</t>
  </si>
  <si>
    <t>Команда</t>
  </si>
  <si>
    <t>Раз  ряд</t>
  </si>
  <si>
    <t>Сумма очков              в личном зачете</t>
  </si>
  <si>
    <t>кмс</t>
  </si>
  <si>
    <t>I</t>
  </si>
  <si>
    <t>мс</t>
  </si>
  <si>
    <t>Место</t>
  </si>
  <si>
    <t>Фамилия, Имя</t>
  </si>
  <si>
    <t>Главный секретарь соревнований</t>
  </si>
  <si>
    <t>судья Всероссийской категории:                                                                                  А. Ю. Иванов (г. Москва; лицензия МФР А 105; FIM 9517/7888)</t>
  </si>
  <si>
    <t>г. Белгород</t>
  </si>
  <si>
    <t>KTM</t>
  </si>
  <si>
    <t>лично</t>
  </si>
  <si>
    <t>Kaw</t>
  </si>
  <si>
    <t>Hon</t>
  </si>
  <si>
    <t>Yam</t>
  </si>
  <si>
    <t xml:space="preserve"> </t>
  </si>
  <si>
    <t>н/с</t>
  </si>
  <si>
    <t>г. Москва</t>
  </si>
  <si>
    <t xml:space="preserve">судья Всероссийской категории:                                                                                         Э. А. Иванов (г. Кострома; лицензия МФР А 165; FIM 9518)                                                 </t>
  </si>
  <si>
    <t>г. Самара</t>
  </si>
  <si>
    <t>"Самарский АМК"</t>
  </si>
  <si>
    <t>г. Санкт-Петербург</t>
  </si>
  <si>
    <t>СПБЦД(Ю)ТТ</t>
  </si>
  <si>
    <t>Самарская ОТШ ДОСААФ России/ МК "Рощинский"</t>
  </si>
  <si>
    <t>Автошкола ДОСААФ</t>
  </si>
  <si>
    <t>Зырина Полина</t>
  </si>
  <si>
    <t>Сандихаева Анастасия</t>
  </si>
  <si>
    <t>Родионова Людмила</t>
  </si>
  <si>
    <t>Королева Александра</t>
  </si>
  <si>
    <t>Решетникова Елена</t>
  </si>
  <si>
    <t>Борисенок Наталья</t>
  </si>
  <si>
    <t>Леонтьева Любовь</t>
  </si>
  <si>
    <t>Матвеева Татьяна</t>
  </si>
  <si>
    <t>Вакуленко Галина</t>
  </si>
  <si>
    <t>Гурьева Екатерина</t>
  </si>
  <si>
    <t>Комова Елизавета</t>
  </si>
  <si>
    <r>
      <t>Класс 125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 (091 016 1 8 1 1 Г/ЖЕНЩИНЫ).</t>
    </r>
  </si>
  <si>
    <t>г. Сасово, Рязанская область</t>
  </si>
  <si>
    <t>г. Сергиев-Посад, Московская область</t>
  </si>
  <si>
    <t>-</t>
  </si>
  <si>
    <t>Руленкова Полина</t>
  </si>
  <si>
    <t>СК "Форсаж"</t>
  </si>
  <si>
    <t xml:space="preserve">Кубок России по мотокроссу 2015 года среди женщин.                  </t>
  </si>
  <si>
    <t>ИТОГОВЫЙ ПРОТОКОЛ  ЛИЧНОГО  ЗАЧЕТА</t>
  </si>
  <si>
    <t>1-й этап: 21 - 23 августа 2015 года - п. Сахзавод, Пензенская область; 2-й этап: 28 - 30 августа 2015 года - г. Пенза.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</si>
</sst>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8"/>
      <name val="Arial"/>
      <family val="2"/>
    </font>
    <font>
      <sz val="75"/>
      <name val="Arial"/>
      <family val="2"/>
    </font>
    <font>
      <sz val="10"/>
      <color indexed="63"/>
      <name val="Cambria"/>
      <family val="1"/>
    </font>
    <font>
      <sz val="75"/>
      <color indexed="63"/>
      <name val="Cambria"/>
      <family val="1"/>
    </font>
    <font>
      <sz val="28"/>
      <color indexed="63"/>
      <name val="Cambria"/>
      <family val="1"/>
    </font>
    <font>
      <sz val="12"/>
      <color indexed="6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75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sz val="12"/>
      <name val="Cambria"/>
      <family val="1"/>
    </font>
    <font>
      <sz val="16"/>
      <name val="Cambria"/>
      <family val="1"/>
    </font>
    <font>
      <b/>
      <sz val="78"/>
      <name val="Times New Roman"/>
      <family val="1"/>
    </font>
    <font>
      <sz val="78"/>
      <name val="Times New Roman"/>
      <family val="1"/>
    </font>
    <font>
      <b/>
      <i/>
      <sz val="78"/>
      <name val="Times New Roman"/>
      <family val="1"/>
    </font>
    <font>
      <b/>
      <i/>
      <vertAlign val="superscript"/>
      <sz val="78"/>
      <name val="Times New Roman"/>
      <family val="1"/>
    </font>
    <font>
      <sz val="45"/>
      <name val="Arial"/>
      <family val="2"/>
    </font>
    <font>
      <sz val="4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5000660419464"/>
      <name val="Cambria"/>
      <family val="1"/>
    </font>
    <font>
      <sz val="28"/>
      <color theme="1" tint="0.24995000660419464"/>
      <name val="Cambria"/>
      <family val="1"/>
    </font>
    <font>
      <sz val="12"/>
      <color theme="1" tint="0.24995000660419464"/>
      <name val="Cambria"/>
      <family val="1"/>
    </font>
    <font>
      <sz val="75"/>
      <color theme="1" tint="0.24995000660419464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DD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4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hidden="1" locked="0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hidden="1" locked="0"/>
    </xf>
    <xf numFmtId="0" fontId="10" fillId="0" borderId="0" xfId="0" applyFont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23" fillId="34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hidden="1"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/>
      <protection locked="0"/>
    </xf>
    <xf numFmtId="0" fontId="12" fillId="33" borderId="0" xfId="0" applyFont="1" applyFill="1" applyAlignment="1">
      <alignment horizontal="left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26" fillId="33" borderId="17" xfId="0" applyFont="1" applyFill="1" applyBorder="1" applyAlignment="1" applyProtection="1">
      <alignment horizontal="center" vertical="center"/>
      <protection locked="0"/>
    </xf>
    <xf numFmtId="0" fontId="26" fillId="33" borderId="18" xfId="0" applyFont="1" applyFill="1" applyBorder="1" applyAlignment="1" applyProtection="1">
      <alignment horizontal="center" vertical="center" wrapText="1"/>
      <protection locked="0"/>
    </xf>
    <xf numFmtId="0" fontId="26" fillId="33" borderId="19" xfId="0" applyFont="1" applyFill="1" applyBorder="1" applyAlignment="1" applyProtection="1">
      <alignment horizontal="center" vertical="center"/>
      <protection locked="0"/>
    </xf>
    <xf numFmtId="0" fontId="26" fillId="33" borderId="20" xfId="0" applyFont="1" applyFill="1" applyBorder="1" applyAlignment="1" applyProtection="1">
      <alignment horizontal="center" vertical="center" wrapText="1"/>
      <protection locked="0"/>
    </xf>
    <xf numFmtId="0" fontId="26" fillId="33" borderId="21" xfId="0" applyFont="1" applyFill="1" applyBorder="1" applyAlignment="1" applyProtection="1">
      <alignment horizontal="center" vertical="center"/>
      <protection locked="0"/>
    </xf>
    <xf numFmtId="0" fontId="26" fillId="33" borderId="17" xfId="0" applyFont="1" applyFill="1" applyBorder="1" applyAlignment="1" applyProtection="1">
      <alignment horizontal="left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/>
    </xf>
    <xf numFmtId="0" fontId="9" fillId="0" borderId="0" xfId="0" applyFont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center" wrapText="1"/>
      <protection locked="0"/>
    </xf>
    <xf numFmtId="0" fontId="26" fillId="33" borderId="19" xfId="0" applyFont="1" applyFill="1" applyBorder="1" applyAlignment="1" applyProtection="1">
      <alignment horizontal="center" vertical="center" wrapText="1"/>
      <protection locked="0"/>
    </xf>
    <xf numFmtId="0" fontId="26" fillId="33" borderId="23" xfId="0" applyFont="1" applyFill="1" applyBorder="1" applyAlignment="1" applyProtection="1">
      <alignment horizontal="center" vertical="center" wrapText="1"/>
      <protection locked="0"/>
    </xf>
    <xf numFmtId="0" fontId="26" fillId="33" borderId="21" xfId="0" applyFont="1" applyFill="1" applyBorder="1" applyAlignment="1" applyProtection="1">
      <alignment horizontal="center" vertical="center" wrapText="1"/>
      <protection locked="0"/>
    </xf>
    <xf numFmtId="0" fontId="26" fillId="33" borderId="24" xfId="0" applyFont="1" applyFill="1" applyBorder="1" applyAlignment="1" applyProtection="1">
      <alignment horizontal="center" vertical="center"/>
      <protection locked="0"/>
    </xf>
    <xf numFmtId="0" fontId="26" fillId="33" borderId="25" xfId="0" applyFont="1" applyFill="1" applyBorder="1" applyAlignment="1" applyProtection="1">
      <alignment horizontal="center" vertical="center"/>
      <protection locked="0"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0" fontId="26" fillId="33" borderId="19" xfId="0" applyFont="1" applyFill="1" applyBorder="1" applyAlignment="1" applyProtection="1">
      <alignment horizontal="left" vertical="center"/>
      <protection locked="0"/>
    </xf>
    <xf numFmtId="0" fontId="26" fillId="33" borderId="21" xfId="0" applyFont="1" applyFill="1" applyBorder="1" applyAlignment="1" applyProtection="1">
      <alignment horizontal="left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67" fillId="33" borderId="30" xfId="0" applyFont="1" applyFill="1" applyBorder="1" applyAlignment="1" applyProtection="1">
      <alignment/>
      <protection locked="0"/>
    </xf>
    <xf numFmtId="0" fontId="67" fillId="33" borderId="32" xfId="0" applyFont="1" applyFill="1" applyBorder="1" applyAlignment="1" applyProtection="1">
      <alignment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67" fillId="33" borderId="36" xfId="0" applyFont="1" applyFill="1" applyBorder="1" applyAlignment="1" applyProtection="1">
      <alignment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30" fillId="33" borderId="20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center" vertical="center"/>
      <protection locked="0"/>
    </xf>
    <xf numFmtId="0" fontId="30" fillId="33" borderId="23" xfId="0" applyFont="1" applyFill="1" applyBorder="1" applyAlignment="1" applyProtection="1">
      <alignment horizontal="center" vertical="center"/>
      <protection locked="0"/>
    </xf>
    <xf numFmtId="0" fontId="21" fillId="33" borderId="37" xfId="0" applyFont="1" applyFill="1" applyBorder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3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1" fillId="33" borderId="41" xfId="0" applyFont="1" applyFill="1" applyBorder="1" applyAlignment="1" applyProtection="1">
      <alignment horizontal="center" vertical="center" wrapText="1"/>
      <protection locked="0"/>
    </xf>
    <xf numFmtId="0" fontId="22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 applyProtection="1">
      <alignment horizontal="center" vertical="center" wrapText="1"/>
      <protection locked="0"/>
    </xf>
    <xf numFmtId="0" fontId="22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 applyProtection="1">
      <alignment horizontal="center" vertical="center" wrapText="1"/>
      <protection locked="0"/>
    </xf>
    <xf numFmtId="0" fontId="21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 wrapText="1"/>
      <protection locked="0"/>
    </xf>
    <xf numFmtId="0" fontId="21" fillId="33" borderId="3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1952625</xdr:colOff>
      <xdr:row>0</xdr:row>
      <xdr:rowOff>571500</xdr:rowOff>
    </xdr:from>
    <xdr:to>
      <xdr:col>2</xdr:col>
      <xdr:colOff>1952625</xdr:colOff>
      <xdr:row>1</xdr:row>
      <xdr:rowOff>1790700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71500"/>
          <a:ext cx="554355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7" name="Рисунок 35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1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5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7" name="Рисунок 48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29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1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5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258175" y="952500"/>
          <a:ext cx="43900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35"/>
  <sheetViews>
    <sheetView tabSelected="1" zoomScale="20" zoomScaleNormal="20" zoomScalePageLayoutView="75" workbookViewId="0" topLeftCell="A1">
      <selection activeCell="E30" sqref="E30"/>
    </sheetView>
  </sheetViews>
  <sheetFormatPr defaultColWidth="9.140625" defaultRowHeight="12.75"/>
  <cols>
    <col min="1" max="1" width="31.57421875" style="4" customWidth="1"/>
    <col min="2" max="2" width="51.57421875" style="4" customWidth="1"/>
    <col min="3" max="3" width="158.421875" style="4" customWidth="1"/>
    <col min="4" max="4" width="27.00390625" style="4" customWidth="1"/>
    <col min="5" max="5" width="255.8515625" style="4" customWidth="1"/>
    <col min="6" max="6" width="193.57421875" style="4" customWidth="1"/>
    <col min="7" max="7" width="71.57421875" style="4" customWidth="1"/>
    <col min="8" max="8" width="23.00390625" style="4" customWidth="1"/>
    <col min="9" max="9" width="26.57421875" style="4" customWidth="1"/>
    <col min="10" max="10" width="23.00390625" style="4" customWidth="1"/>
    <col min="11" max="11" width="28.00390625" style="4" customWidth="1"/>
    <col min="12" max="12" width="23.00390625" style="4" customWidth="1"/>
    <col min="13" max="13" width="26.57421875" style="4" customWidth="1"/>
    <col min="14" max="14" width="23.00390625" style="4" customWidth="1"/>
    <col min="15" max="15" width="28.00390625" style="4" customWidth="1"/>
    <col min="16" max="16" width="39.421875" style="4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96"/>
      <c r="R1" s="16"/>
      <c r="S1" s="6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6"/>
      <c r="EC1" s="16"/>
      <c r="ED1" s="16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8"/>
      <c r="EW1" s="18"/>
      <c r="EX1" s="18"/>
      <c r="EY1" s="18"/>
      <c r="EZ1" s="18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94.25" customHeigh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7"/>
      <c r="R2" s="16"/>
      <c r="S2" s="19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6"/>
      <c r="EC2" s="16"/>
      <c r="ED2" s="16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8"/>
      <c r="EW2" s="18"/>
      <c r="EX2" s="18"/>
      <c r="EY2" s="18"/>
      <c r="EZ2" s="18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87.75" customHeight="1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97"/>
      <c r="R3" s="16"/>
      <c r="S3" s="20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6"/>
      <c r="EC3" s="16"/>
      <c r="ED3" s="16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8"/>
      <c r="EW3" s="18"/>
      <c r="EX3" s="18"/>
      <c r="EY3" s="18"/>
      <c r="EZ3" s="18"/>
      <c r="FA3" s="17"/>
      <c r="FB3" s="17"/>
      <c r="FC3" s="17"/>
      <c r="FD3" s="17"/>
      <c r="FE3" s="17"/>
      <c r="FF3" s="17"/>
      <c r="FG3" s="17"/>
      <c r="FH3" s="21"/>
      <c r="FI3" s="21"/>
      <c r="FJ3" s="21"/>
      <c r="FK3" s="22"/>
      <c r="FL3" s="22"/>
      <c r="FM3" s="22"/>
      <c r="FN3" s="22"/>
      <c r="FO3" s="23"/>
      <c r="FP3" s="23"/>
      <c r="FQ3" s="23"/>
      <c r="FR3" s="23"/>
      <c r="FS3" s="23"/>
      <c r="FT3" s="23" t="s">
        <v>15</v>
      </c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5" customFormat="1" ht="93.75" customHeight="1">
      <c r="A4" s="98" t="s">
        <v>69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7"/>
      <c r="R4" s="24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4"/>
      <c r="EC4" s="24"/>
      <c r="ED4" s="24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5"/>
      <c r="EW4" s="25"/>
      <c r="EX4" s="25"/>
      <c r="EY4" s="25"/>
      <c r="EZ4" s="25"/>
      <c r="FA4" s="26"/>
      <c r="FB4" s="26"/>
      <c r="FC4" s="26"/>
      <c r="FD4" s="26"/>
      <c r="FE4" s="26"/>
      <c r="FF4" s="26"/>
      <c r="FG4" s="26"/>
      <c r="FH4" s="27"/>
      <c r="FI4" s="27" t="s">
        <v>6</v>
      </c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 t="s">
        <v>7</v>
      </c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 t="s">
        <v>8</v>
      </c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 t="s">
        <v>9</v>
      </c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8"/>
    </row>
    <row r="5" spans="1:256" s="5" customFormat="1" ht="96.75" customHeight="1">
      <c r="A5" s="99" t="s">
        <v>61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29"/>
      <c r="R5" s="24"/>
      <c r="S5" s="30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4"/>
      <c r="EC5" s="24"/>
      <c r="ED5" s="24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5"/>
      <c r="EW5" s="25"/>
      <c r="EX5" s="25"/>
      <c r="EY5" s="25"/>
      <c r="EZ5" s="25"/>
      <c r="FA5" s="26"/>
      <c r="FB5" s="26"/>
      <c r="FC5" s="26"/>
      <c r="FD5" s="26"/>
      <c r="FE5" s="26"/>
      <c r="FF5" s="26"/>
      <c r="FG5" s="26"/>
      <c r="FH5" s="27">
        <v>1</v>
      </c>
      <c r="FI5" s="27">
        <v>2</v>
      </c>
      <c r="FJ5" s="27">
        <v>3</v>
      </c>
      <c r="FK5" s="27">
        <v>4</v>
      </c>
      <c r="FL5" s="27">
        <v>5</v>
      </c>
      <c r="FM5" s="27">
        <v>6</v>
      </c>
      <c r="FN5" s="27">
        <v>7</v>
      </c>
      <c r="FO5" s="27">
        <v>8</v>
      </c>
      <c r="FP5" s="27">
        <v>9</v>
      </c>
      <c r="FQ5" s="27">
        <v>10</v>
      </c>
      <c r="FR5" s="27">
        <v>11</v>
      </c>
      <c r="FS5" s="27">
        <v>12</v>
      </c>
      <c r="FT5" s="27">
        <v>13</v>
      </c>
      <c r="FU5" s="27">
        <v>14</v>
      </c>
      <c r="FV5" s="27">
        <v>15</v>
      </c>
      <c r="FW5" s="27">
        <v>16</v>
      </c>
      <c r="FX5" s="27">
        <v>17</v>
      </c>
      <c r="FY5" s="27">
        <v>18</v>
      </c>
      <c r="FZ5" s="27">
        <v>19</v>
      </c>
      <c r="GA5" s="27">
        <v>20</v>
      </c>
      <c r="GB5" s="27">
        <v>21</v>
      </c>
      <c r="GC5" s="27" t="s">
        <v>4</v>
      </c>
      <c r="GD5" s="27" t="s">
        <v>18</v>
      </c>
      <c r="GE5" s="27">
        <v>1</v>
      </c>
      <c r="GF5" s="27">
        <v>2</v>
      </c>
      <c r="GG5" s="27">
        <v>3</v>
      </c>
      <c r="GH5" s="27">
        <v>4</v>
      </c>
      <c r="GI5" s="27">
        <v>5</v>
      </c>
      <c r="GJ5" s="27">
        <v>6</v>
      </c>
      <c r="GK5" s="27">
        <v>7</v>
      </c>
      <c r="GL5" s="27">
        <v>8</v>
      </c>
      <c r="GM5" s="27">
        <v>9</v>
      </c>
      <c r="GN5" s="27">
        <v>10</v>
      </c>
      <c r="GO5" s="27">
        <v>11</v>
      </c>
      <c r="GP5" s="27">
        <v>12</v>
      </c>
      <c r="GQ5" s="27">
        <v>13</v>
      </c>
      <c r="GR5" s="27">
        <v>14</v>
      </c>
      <c r="GS5" s="27">
        <v>15</v>
      </c>
      <c r="GT5" s="27">
        <v>16</v>
      </c>
      <c r="GU5" s="27">
        <v>17</v>
      </c>
      <c r="GV5" s="27">
        <v>18</v>
      </c>
      <c r="GW5" s="27">
        <v>19</v>
      </c>
      <c r="GX5" s="27">
        <v>20</v>
      </c>
      <c r="GY5" s="27">
        <v>21</v>
      </c>
      <c r="GZ5" s="27" t="s">
        <v>5</v>
      </c>
      <c r="HA5" s="27" t="s">
        <v>17</v>
      </c>
      <c r="HB5" s="27">
        <v>1</v>
      </c>
      <c r="HC5" s="27">
        <v>2</v>
      </c>
      <c r="HD5" s="27">
        <v>3</v>
      </c>
      <c r="HE5" s="27">
        <v>4</v>
      </c>
      <c r="HF5" s="27">
        <v>5</v>
      </c>
      <c r="HG5" s="27">
        <v>6</v>
      </c>
      <c r="HH5" s="27">
        <v>7</v>
      </c>
      <c r="HI5" s="27">
        <v>8</v>
      </c>
      <c r="HJ5" s="27">
        <v>9</v>
      </c>
      <c r="HK5" s="27">
        <v>10</v>
      </c>
      <c r="HL5" s="27">
        <v>11</v>
      </c>
      <c r="HM5" s="27">
        <v>12</v>
      </c>
      <c r="HN5" s="27">
        <v>13</v>
      </c>
      <c r="HO5" s="27">
        <v>14</v>
      </c>
      <c r="HP5" s="27">
        <v>15</v>
      </c>
      <c r="HQ5" s="27">
        <v>16</v>
      </c>
      <c r="HR5" s="27">
        <v>17</v>
      </c>
      <c r="HS5" s="27">
        <v>18</v>
      </c>
      <c r="HT5" s="27">
        <v>19</v>
      </c>
      <c r="HU5" s="27">
        <v>20</v>
      </c>
      <c r="HV5" s="27">
        <v>21</v>
      </c>
      <c r="HW5" s="27" t="s">
        <v>4</v>
      </c>
      <c r="HX5" s="27" t="s">
        <v>16</v>
      </c>
      <c r="HY5" s="27">
        <v>1</v>
      </c>
      <c r="HZ5" s="27">
        <v>2</v>
      </c>
      <c r="IA5" s="27">
        <v>3</v>
      </c>
      <c r="IB5" s="27">
        <v>4</v>
      </c>
      <c r="IC5" s="27">
        <v>5</v>
      </c>
      <c r="ID5" s="27">
        <v>6</v>
      </c>
      <c r="IE5" s="27">
        <v>7</v>
      </c>
      <c r="IF5" s="27">
        <v>8</v>
      </c>
      <c r="IG5" s="27">
        <v>9</v>
      </c>
      <c r="IH5" s="27">
        <v>10</v>
      </c>
      <c r="II5" s="27">
        <v>11</v>
      </c>
      <c r="IJ5" s="27">
        <v>12</v>
      </c>
      <c r="IK5" s="27">
        <v>13</v>
      </c>
      <c r="IL5" s="27">
        <v>14</v>
      </c>
      <c r="IM5" s="27">
        <v>15</v>
      </c>
      <c r="IN5" s="27">
        <v>16</v>
      </c>
      <c r="IO5" s="27">
        <v>17</v>
      </c>
      <c r="IP5" s="27">
        <v>18</v>
      </c>
      <c r="IQ5" s="27">
        <v>19</v>
      </c>
      <c r="IR5" s="27">
        <v>20</v>
      </c>
      <c r="IS5" s="27">
        <v>21</v>
      </c>
      <c r="IT5" s="27" t="s">
        <v>4</v>
      </c>
      <c r="IU5" s="27" t="s">
        <v>16</v>
      </c>
      <c r="IV5" s="28">
        <f>COUNT(FH5:IU5)</f>
        <v>84</v>
      </c>
    </row>
    <row r="6" spans="1:256" ht="16.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3"/>
      <c r="L6" s="32"/>
      <c r="M6" s="32"/>
      <c r="N6" s="32"/>
      <c r="O6" s="33"/>
      <c r="P6" s="34"/>
      <c r="Q6" s="35"/>
      <c r="R6" s="16"/>
      <c r="S6" s="3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6"/>
      <c r="EC6" s="16"/>
      <c r="ED6" s="16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8"/>
      <c r="EW6" s="18"/>
      <c r="EX6" s="18"/>
      <c r="EY6" s="18"/>
      <c r="EZ6" s="18"/>
      <c r="FA6" s="17"/>
      <c r="FB6" s="17"/>
      <c r="FC6" s="17"/>
      <c r="FD6" s="17"/>
      <c r="FE6" s="17"/>
      <c r="FF6" s="17"/>
      <c r="FG6" s="17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37"/>
    </row>
    <row r="7" spans="1:256" ht="44.25" customHeight="1" thickBot="1">
      <c r="A7" s="91" t="s">
        <v>30</v>
      </c>
      <c r="B7" s="93" t="s">
        <v>0</v>
      </c>
      <c r="C7" s="93" t="s">
        <v>31</v>
      </c>
      <c r="D7" s="91" t="s">
        <v>25</v>
      </c>
      <c r="E7" s="91" t="s">
        <v>23</v>
      </c>
      <c r="F7" s="91" t="s">
        <v>24</v>
      </c>
      <c r="G7" s="91" t="s">
        <v>1</v>
      </c>
      <c r="H7" s="111" t="s">
        <v>2</v>
      </c>
      <c r="I7" s="112"/>
      <c r="J7" s="111" t="s">
        <v>3</v>
      </c>
      <c r="K7" s="113"/>
      <c r="L7" s="111" t="s">
        <v>2</v>
      </c>
      <c r="M7" s="112"/>
      <c r="N7" s="111" t="s">
        <v>3</v>
      </c>
      <c r="O7" s="113"/>
      <c r="P7" s="91" t="s">
        <v>26</v>
      </c>
      <c r="Q7" s="101" t="s">
        <v>13</v>
      </c>
      <c r="R7" s="16"/>
      <c r="S7" s="39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6"/>
      <c r="EC7" s="16"/>
      <c r="ED7" s="16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8"/>
      <c r="EW7" s="18"/>
      <c r="EX7" s="18"/>
      <c r="EY7" s="18"/>
      <c r="EZ7" s="18"/>
      <c r="FA7" s="17"/>
      <c r="FB7" s="17"/>
      <c r="FC7" s="17"/>
      <c r="FD7" s="18"/>
      <c r="FE7" s="17"/>
      <c r="FF7" s="17"/>
      <c r="FG7" s="17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37"/>
    </row>
    <row r="8" spans="1:256" ht="45" customHeight="1">
      <c r="A8" s="92"/>
      <c r="B8" s="94"/>
      <c r="C8" s="94"/>
      <c r="D8" s="92"/>
      <c r="E8" s="92"/>
      <c r="F8" s="114"/>
      <c r="G8" s="92"/>
      <c r="H8" s="104" t="s">
        <v>10</v>
      </c>
      <c r="I8" s="106" t="s">
        <v>22</v>
      </c>
      <c r="J8" s="108" t="s">
        <v>10</v>
      </c>
      <c r="K8" s="109" t="s">
        <v>22</v>
      </c>
      <c r="L8" s="104" t="s">
        <v>10</v>
      </c>
      <c r="M8" s="106" t="s">
        <v>22</v>
      </c>
      <c r="N8" s="108" t="s">
        <v>10</v>
      </c>
      <c r="O8" s="109" t="s">
        <v>22</v>
      </c>
      <c r="P8" s="92"/>
      <c r="Q8" s="102"/>
      <c r="R8" s="16"/>
      <c r="S8" s="39"/>
      <c r="T8" s="17"/>
      <c r="U8" s="17" t="s">
        <v>6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 t="s">
        <v>7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 t="s">
        <v>8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 t="s">
        <v>9</v>
      </c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6"/>
      <c r="EC8" s="16"/>
      <c r="ED8" s="16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8"/>
      <c r="EW8" s="18">
        <v>1</v>
      </c>
      <c r="EX8" s="18">
        <v>2</v>
      </c>
      <c r="EY8" s="18"/>
      <c r="EZ8" s="18"/>
      <c r="FA8" s="17"/>
      <c r="FB8" s="17"/>
      <c r="FC8" s="17"/>
      <c r="FD8" s="17"/>
      <c r="FE8" s="17"/>
      <c r="FF8" s="17"/>
      <c r="FG8" s="17"/>
      <c r="FH8" s="21"/>
      <c r="FI8" s="21"/>
      <c r="FJ8" s="21"/>
      <c r="FK8" s="22"/>
      <c r="FL8" s="22"/>
      <c r="FM8" s="22"/>
      <c r="FN8" s="22"/>
      <c r="FO8" s="23"/>
      <c r="FP8" s="23"/>
      <c r="FQ8" s="23"/>
      <c r="FR8" s="23"/>
      <c r="FS8" s="23"/>
      <c r="FT8" s="23" t="s">
        <v>15</v>
      </c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41" customHeight="1" thickBot="1">
      <c r="A9" s="92"/>
      <c r="B9" s="95"/>
      <c r="C9" s="95"/>
      <c r="D9" s="92"/>
      <c r="E9" s="92"/>
      <c r="F9" s="114"/>
      <c r="G9" s="92"/>
      <c r="H9" s="105"/>
      <c r="I9" s="107"/>
      <c r="J9" s="105"/>
      <c r="K9" s="110"/>
      <c r="L9" s="105"/>
      <c r="M9" s="107"/>
      <c r="N9" s="105"/>
      <c r="O9" s="110"/>
      <c r="P9" s="92"/>
      <c r="Q9" s="103"/>
      <c r="R9" s="16"/>
      <c r="S9" s="40"/>
      <c r="T9" s="17">
        <v>1</v>
      </c>
      <c r="U9" s="17">
        <v>2</v>
      </c>
      <c r="V9" s="17">
        <v>3</v>
      </c>
      <c r="W9" s="17">
        <v>4</v>
      </c>
      <c r="X9" s="17">
        <v>5</v>
      </c>
      <c r="Y9" s="17">
        <v>6</v>
      </c>
      <c r="Z9" s="17">
        <v>7</v>
      </c>
      <c r="AA9" s="17">
        <v>8</v>
      </c>
      <c r="AB9" s="17">
        <v>9</v>
      </c>
      <c r="AC9" s="17">
        <v>10</v>
      </c>
      <c r="AD9" s="17">
        <v>11</v>
      </c>
      <c r="AE9" s="17">
        <v>12</v>
      </c>
      <c r="AF9" s="17">
        <v>13</v>
      </c>
      <c r="AG9" s="17">
        <v>14</v>
      </c>
      <c r="AH9" s="17">
        <v>15</v>
      </c>
      <c r="AI9" s="17">
        <v>16</v>
      </c>
      <c r="AJ9" s="17">
        <v>17</v>
      </c>
      <c r="AK9" s="17">
        <v>18</v>
      </c>
      <c r="AL9" s="17">
        <v>19</v>
      </c>
      <c r="AM9" s="17">
        <v>20</v>
      </c>
      <c r="AN9" s="17">
        <v>21</v>
      </c>
      <c r="AO9" s="17" t="s">
        <v>4</v>
      </c>
      <c r="AP9" s="17"/>
      <c r="AQ9" s="17">
        <v>1</v>
      </c>
      <c r="AR9" s="17">
        <v>2</v>
      </c>
      <c r="AS9" s="17">
        <v>3</v>
      </c>
      <c r="AT9" s="17">
        <v>4</v>
      </c>
      <c r="AU9" s="17">
        <v>5</v>
      </c>
      <c r="AV9" s="17">
        <v>6</v>
      </c>
      <c r="AW9" s="17">
        <v>7</v>
      </c>
      <c r="AX9" s="17">
        <v>8</v>
      </c>
      <c r="AY9" s="17">
        <v>9</v>
      </c>
      <c r="AZ9" s="17">
        <v>10</v>
      </c>
      <c r="BA9" s="17">
        <v>11</v>
      </c>
      <c r="BB9" s="17">
        <v>12</v>
      </c>
      <c r="BC9" s="17">
        <v>13</v>
      </c>
      <c r="BD9" s="17">
        <v>14</v>
      </c>
      <c r="BE9" s="17">
        <v>15</v>
      </c>
      <c r="BF9" s="17">
        <v>16</v>
      </c>
      <c r="BG9" s="17">
        <v>17</v>
      </c>
      <c r="BH9" s="17">
        <v>18</v>
      </c>
      <c r="BI9" s="17">
        <v>19</v>
      </c>
      <c r="BJ9" s="17">
        <v>20</v>
      </c>
      <c r="BK9" s="17"/>
      <c r="BL9" s="17" t="s">
        <v>5</v>
      </c>
      <c r="BM9" s="17"/>
      <c r="BN9" s="17">
        <v>1</v>
      </c>
      <c r="BO9" s="17">
        <v>2</v>
      </c>
      <c r="BP9" s="17">
        <v>3</v>
      </c>
      <c r="BQ9" s="17">
        <v>4</v>
      </c>
      <c r="BR9" s="17">
        <v>5</v>
      </c>
      <c r="BS9" s="17">
        <v>6</v>
      </c>
      <c r="BT9" s="17">
        <v>7</v>
      </c>
      <c r="BU9" s="17">
        <v>8</v>
      </c>
      <c r="BV9" s="17">
        <v>9</v>
      </c>
      <c r="BW9" s="17">
        <v>10</v>
      </c>
      <c r="BX9" s="17">
        <v>11</v>
      </c>
      <c r="BY9" s="17">
        <v>12</v>
      </c>
      <c r="BZ9" s="17">
        <v>13</v>
      </c>
      <c r="CA9" s="17">
        <v>14</v>
      </c>
      <c r="CB9" s="17">
        <v>15</v>
      </c>
      <c r="CC9" s="17">
        <v>16</v>
      </c>
      <c r="CD9" s="17">
        <v>17</v>
      </c>
      <c r="CE9" s="17">
        <v>18</v>
      </c>
      <c r="CF9" s="17">
        <v>19</v>
      </c>
      <c r="CG9" s="17">
        <v>20</v>
      </c>
      <c r="CH9" s="17">
        <v>21</v>
      </c>
      <c r="CI9" s="17">
        <v>22</v>
      </c>
      <c r="CJ9" s="17">
        <v>23</v>
      </c>
      <c r="CK9" s="17">
        <v>24</v>
      </c>
      <c r="CL9" s="17">
        <v>25</v>
      </c>
      <c r="CM9" s="17">
        <v>26</v>
      </c>
      <c r="CN9" s="17">
        <v>27</v>
      </c>
      <c r="CO9" s="17">
        <v>28</v>
      </c>
      <c r="CP9" s="17">
        <v>29</v>
      </c>
      <c r="CQ9" s="17">
        <v>30</v>
      </c>
      <c r="CR9" s="17">
        <v>31</v>
      </c>
      <c r="CS9" s="17">
        <v>32</v>
      </c>
      <c r="CT9" s="17">
        <v>33</v>
      </c>
      <c r="CU9" s="17">
        <v>34</v>
      </c>
      <c r="CV9" s="17">
        <v>35</v>
      </c>
      <c r="CW9" s="17">
        <v>36</v>
      </c>
      <c r="CX9" s="17">
        <v>37</v>
      </c>
      <c r="CY9" s="17">
        <v>38</v>
      </c>
      <c r="CZ9" s="17">
        <v>39</v>
      </c>
      <c r="DA9" s="17">
        <v>40</v>
      </c>
      <c r="DB9" s="17"/>
      <c r="DC9" s="17"/>
      <c r="DD9" s="17"/>
      <c r="DE9" s="17">
        <v>1</v>
      </c>
      <c r="DF9" s="17">
        <v>2</v>
      </c>
      <c r="DG9" s="17">
        <v>3</v>
      </c>
      <c r="DH9" s="17">
        <v>4</v>
      </c>
      <c r="DI9" s="17">
        <v>5</v>
      </c>
      <c r="DJ9" s="17">
        <v>6</v>
      </c>
      <c r="DK9" s="17">
        <v>7</v>
      </c>
      <c r="DL9" s="17">
        <v>8</v>
      </c>
      <c r="DM9" s="17">
        <v>9</v>
      </c>
      <c r="DN9" s="17">
        <v>10</v>
      </c>
      <c r="DO9" s="17">
        <v>11</v>
      </c>
      <c r="DP9" s="17">
        <v>12</v>
      </c>
      <c r="DQ9" s="17">
        <v>13</v>
      </c>
      <c r="DR9" s="17">
        <v>14</v>
      </c>
      <c r="DS9" s="17">
        <v>15</v>
      </c>
      <c r="DT9" s="17">
        <v>16</v>
      </c>
      <c r="DU9" s="17">
        <v>17</v>
      </c>
      <c r="DV9" s="17">
        <v>18</v>
      </c>
      <c r="DW9" s="17">
        <v>19</v>
      </c>
      <c r="DX9" s="17">
        <v>20</v>
      </c>
      <c r="DY9" s="17">
        <v>21</v>
      </c>
      <c r="DZ9" s="17">
        <v>22</v>
      </c>
      <c r="EA9" s="17">
        <v>23</v>
      </c>
      <c r="EB9" s="17">
        <v>24</v>
      </c>
      <c r="EC9" s="17">
        <v>25</v>
      </c>
      <c r="ED9" s="17">
        <v>26</v>
      </c>
      <c r="EE9" s="17">
        <v>27</v>
      </c>
      <c r="EF9" s="17">
        <v>28</v>
      </c>
      <c r="EG9" s="17">
        <v>29</v>
      </c>
      <c r="EH9" s="17">
        <v>30</v>
      </c>
      <c r="EI9" s="17">
        <v>31</v>
      </c>
      <c r="EJ9" s="17">
        <v>32</v>
      </c>
      <c r="EK9" s="17">
        <v>33</v>
      </c>
      <c r="EL9" s="17">
        <v>34</v>
      </c>
      <c r="EM9" s="17">
        <v>35</v>
      </c>
      <c r="EN9" s="17">
        <v>36</v>
      </c>
      <c r="EO9" s="17">
        <v>37</v>
      </c>
      <c r="EP9" s="17">
        <v>38</v>
      </c>
      <c r="EQ9" s="17">
        <v>39</v>
      </c>
      <c r="ER9" s="17">
        <v>40</v>
      </c>
      <c r="ES9" s="17"/>
      <c r="ET9" s="17"/>
      <c r="EU9" s="17"/>
      <c r="EV9" s="18"/>
      <c r="EW9" s="18"/>
      <c r="EX9" s="18"/>
      <c r="EY9" s="18"/>
      <c r="EZ9" s="18" t="s">
        <v>14</v>
      </c>
      <c r="FA9" s="17" t="s">
        <v>11</v>
      </c>
      <c r="FB9" s="17" t="s">
        <v>12</v>
      </c>
      <c r="FC9" s="41" t="s">
        <v>10</v>
      </c>
      <c r="FD9" s="17"/>
      <c r="FE9" s="17" t="s">
        <v>19</v>
      </c>
      <c r="FF9" s="17" t="s">
        <v>20</v>
      </c>
      <c r="FG9" s="17"/>
      <c r="FH9" s="23"/>
      <c r="FI9" s="23" t="s">
        <v>6</v>
      </c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 t="s">
        <v>7</v>
      </c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 t="s">
        <v>8</v>
      </c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 t="s">
        <v>9</v>
      </c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37"/>
    </row>
    <row r="10" spans="1:256" s="3" customFormat="1" ht="99">
      <c r="A10" s="71">
        <v>1</v>
      </c>
      <c r="B10" s="71">
        <v>99</v>
      </c>
      <c r="C10" s="63" t="s">
        <v>56</v>
      </c>
      <c r="D10" s="87" t="s">
        <v>28</v>
      </c>
      <c r="E10" s="67" t="s">
        <v>46</v>
      </c>
      <c r="F10" s="59" t="s">
        <v>36</v>
      </c>
      <c r="G10" s="58" t="s">
        <v>39</v>
      </c>
      <c r="H10" s="42">
        <v>1</v>
      </c>
      <c r="I10" s="78">
        <v>25</v>
      </c>
      <c r="J10" s="78">
        <v>1</v>
      </c>
      <c r="K10" s="43">
        <v>25</v>
      </c>
      <c r="L10" s="44">
        <v>1</v>
      </c>
      <c r="M10" s="78">
        <v>25</v>
      </c>
      <c r="N10" s="78">
        <v>1</v>
      </c>
      <c r="O10" s="64">
        <v>25</v>
      </c>
      <c r="P10" s="83">
        <f aca="true" t="shared" si="0" ref="P10:P21">SUM(I10+K10+M10+O10)</f>
        <v>100</v>
      </c>
      <c r="Q10" s="45">
        <f>I10+K10</f>
        <v>50</v>
      </c>
      <c r="R10" s="46"/>
      <c r="S10" s="47"/>
      <c r="T10" s="46">
        <f>IF(H10=1,25,0)</f>
        <v>25</v>
      </c>
      <c r="U10" s="46">
        <f>IF(H10=2,22,0)</f>
        <v>0</v>
      </c>
      <c r="V10" s="46">
        <f>IF(H10=3,20,0)</f>
        <v>0</v>
      </c>
      <c r="W10" s="46">
        <f>IF(H10=4,18,0)</f>
        <v>0</v>
      </c>
      <c r="X10" s="46">
        <f>IF(H10=5,16,0)</f>
        <v>0</v>
      </c>
      <c r="Y10" s="46">
        <f>IF(H10=6,15,0)</f>
        <v>0</v>
      </c>
      <c r="Z10" s="46">
        <f>IF(H10=7,14,0)</f>
        <v>0</v>
      </c>
      <c r="AA10" s="46">
        <f>IF(H10=8,13,0)</f>
        <v>0</v>
      </c>
      <c r="AB10" s="46">
        <f>IF(H10=9,12,0)</f>
        <v>0</v>
      </c>
      <c r="AC10" s="46">
        <f>IF(H10=10,11,0)</f>
        <v>0</v>
      </c>
      <c r="AD10" s="46">
        <f>IF(H10=11,10,0)</f>
        <v>0</v>
      </c>
      <c r="AE10" s="46">
        <f>IF(H10=12,9,0)</f>
        <v>0</v>
      </c>
      <c r="AF10" s="46">
        <f>IF(H10=13,8,0)</f>
        <v>0</v>
      </c>
      <c r="AG10" s="46">
        <f>IF(H10=14,7,0)</f>
        <v>0</v>
      </c>
      <c r="AH10" s="46">
        <f>IF(H10=15,6,0)</f>
        <v>0</v>
      </c>
      <c r="AI10" s="46">
        <f>IF(H10=16,5,0)</f>
        <v>0</v>
      </c>
      <c r="AJ10" s="46">
        <f>IF(H10=17,4,0)</f>
        <v>0</v>
      </c>
      <c r="AK10" s="46">
        <f>IF(H10=18,3,0)</f>
        <v>0</v>
      </c>
      <c r="AL10" s="46">
        <f>IF(H10=19,2,0)</f>
        <v>0</v>
      </c>
      <c r="AM10" s="46">
        <f>IF(H10=20,1,0)</f>
        <v>0</v>
      </c>
      <c r="AN10" s="46">
        <f>IF(H10&gt;20,0,0)</f>
        <v>0</v>
      </c>
      <c r="AO10" s="46">
        <f>IF(H10="сх",0,0)</f>
        <v>0</v>
      </c>
      <c r="AP10" s="46">
        <f>SUM(T10:AN10)</f>
        <v>25</v>
      </c>
      <c r="AQ10" s="46">
        <f>IF(J10=1,25,0)</f>
        <v>25</v>
      </c>
      <c r="AR10" s="46">
        <f>IF(J10=2,22,0)</f>
        <v>0</v>
      </c>
      <c r="AS10" s="46">
        <f>IF(J10=3,20,0)</f>
        <v>0</v>
      </c>
      <c r="AT10" s="46">
        <f>IF(J10=4,18,0)</f>
        <v>0</v>
      </c>
      <c r="AU10" s="46">
        <f>IF(J10=5,16,0)</f>
        <v>0</v>
      </c>
      <c r="AV10" s="46">
        <f>IF(J10=6,15,0)</f>
        <v>0</v>
      </c>
      <c r="AW10" s="46">
        <f>IF(J10=7,14,0)</f>
        <v>0</v>
      </c>
      <c r="AX10" s="46">
        <f>IF(J10=8,13,0)</f>
        <v>0</v>
      </c>
      <c r="AY10" s="46">
        <f>IF(J10=9,12,0)</f>
        <v>0</v>
      </c>
      <c r="AZ10" s="46">
        <f>IF(J10=10,11,0)</f>
        <v>0</v>
      </c>
      <c r="BA10" s="46">
        <f>IF(J10=11,10,0)</f>
        <v>0</v>
      </c>
      <c r="BB10" s="46">
        <f>IF(J10=12,9,0)</f>
        <v>0</v>
      </c>
      <c r="BC10" s="46">
        <f>IF(J10=13,8,0)</f>
        <v>0</v>
      </c>
      <c r="BD10" s="46">
        <f>IF(J10=14,7,0)</f>
        <v>0</v>
      </c>
      <c r="BE10" s="46">
        <f>IF(J10=15,6,0)</f>
        <v>0</v>
      </c>
      <c r="BF10" s="46">
        <f>IF(J10=16,5,0)</f>
        <v>0</v>
      </c>
      <c r="BG10" s="46">
        <f>IF(J10=17,4,0)</f>
        <v>0</v>
      </c>
      <c r="BH10" s="46">
        <f>IF(J10=18,3,0)</f>
        <v>0</v>
      </c>
      <c r="BI10" s="46">
        <f>IF(J10=19,2,0)</f>
        <v>0</v>
      </c>
      <c r="BJ10" s="46">
        <f>IF(J10=20,1,0)</f>
        <v>0</v>
      </c>
      <c r="BK10" s="46">
        <f>IF(J10&gt;20,0,0)</f>
        <v>0</v>
      </c>
      <c r="BL10" s="46">
        <f>IF(J10="сх",0,0)</f>
        <v>0</v>
      </c>
      <c r="BM10" s="46">
        <f>SUM(AQ10:BK10)</f>
        <v>25</v>
      </c>
      <c r="BN10" s="46">
        <f>IF(H10=1,45,0)</f>
        <v>45</v>
      </c>
      <c r="BO10" s="46">
        <f>IF(H10=2,42,0)</f>
        <v>0</v>
      </c>
      <c r="BP10" s="46">
        <f>IF(H10=3,40,0)</f>
        <v>0</v>
      </c>
      <c r="BQ10" s="46">
        <f>IF(H10=4,38,0)</f>
        <v>0</v>
      </c>
      <c r="BR10" s="46">
        <f>IF(H10=5,36,0)</f>
        <v>0</v>
      </c>
      <c r="BS10" s="46">
        <f>IF(H10=6,35,0)</f>
        <v>0</v>
      </c>
      <c r="BT10" s="46">
        <f>IF(H10=7,34,0)</f>
        <v>0</v>
      </c>
      <c r="BU10" s="46">
        <f>IF(H10=8,33,0)</f>
        <v>0</v>
      </c>
      <c r="BV10" s="46">
        <f>IF(H10=9,32,0)</f>
        <v>0</v>
      </c>
      <c r="BW10" s="46">
        <f>IF(H10=10,31,0)</f>
        <v>0</v>
      </c>
      <c r="BX10" s="46">
        <f>IF(H10=11,30,0)</f>
        <v>0</v>
      </c>
      <c r="BY10" s="46">
        <f>IF(H10=12,29,0)</f>
        <v>0</v>
      </c>
      <c r="BZ10" s="46">
        <f>IF(H10=13,28,0)</f>
        <v>0</v>
      </c>
      <c r="CA10" s="46">
        <f>IF(H10=14,27,0)</f>
        <v>0</v>
      </c>
      <c r="CB10" s="46">
        <f>IF(H10=15,26,0)</f>
        <v>0</v>
      </c>
      <c r="CC10" s="46">
        <f>IF(H10=16,25,0)</f>
        <v>0</v>
      </c>
      <c r="CD10" s="46">
        <f>IF(H10=17,24,0)</f>
        <v>0</v>
      </c>
      <c r="CE10" s="46">
        <f>IF(H10=18,23,0)</f>
        <v>0</v>
      </c>
      <c r="CF10" s="46">
        <f>IF(H10=19,22,0)</f>
        <v>0</v>
      </c>
      <c r="CG10" s="46">
        <f>IF(H10=20,21,0)</f>
        <v>0</v>
      </c>
      <c r="CH10" s="46">
        <f>IF(H10=21,20,0)</f>
        <v>0</v>
      </c>
      <c r="CI10" s="46">
        <f>IF(H10=22,19,0)</f>
        <v>0</v>
      </c>
      <c r="CJ10" s="46">
        <f>IF(H10=23,18,0)</f>
        <v>0</v>
      </c>
      <c r="CK10" s="46">
        <f>IF(H10=24,17,0)</f>
        <v>0</v>
      </c>
      <c r="CL10" s="46">
        <f>IF(H10=25,16,0)</f>
        <v>0</v>
      </c>
      <c r="CM10" s="46">
        <f>IF(H10=26,15,0)</f>
        <v>0</v>
      </c>
      <c r="CN10" s="46">
        <f>IF(H10=27,14,0)</f>
        <v>0</v>
      </c>
      <c r="CO10" s="46">
        <f>IF(H10=28,13,0)</f>
        <v>0</v>
      </c>
      <c r="CP10" s="46">
        <f>IF(H10=29,12,0)</f>
        <v>0</v>
      </c>
      <c r="CQ10" s="46">
        <f>IF(H10=30,11,0)</f>
        <v>0</v>
      </c>
      <c r="CR10" s="46">
        <f>IF(H10=31,10,0)</f>
        <v>0</v>
      </c>
      <c r="CS10" s="46">
        <f>IF(H10=32,9,0)</f>
        <v>0</v>
      </c>
      <c r="CT10" s="46">
        <f>IF(H10=33,8,0)</f>
        <v>0</v>
      </c>
      <c r="CU10" s="46">
        <f>IF(H10=34,7,0)</f>
        <v>0</v>
      </c>
      <c r="CV10" s="46">
        <f>IF(H10=35,6,0)</f>
        <v>0</v>
      </c>
      <c r="CW10" s="46">
        <f>IF(H10=36,5,0)</f>
        <v>0</v>
      </c>
      <c r="CX10" s="46">
        <f>IF(H10=37,4,0)</f>
        <v>0</v>
      </c>
      <c r="CY10" s="46">
        <f>IF(H10=38,3,0)</f>
        <v>0</v>
      </c>
      <c r="CZ10" s="46">
        <f>IF(H10=39,2,0)</f>
        <v>0</v>
      </c>
      <c r="DA10" s="46">
        <f>IF(H10=40,1,0)</f>
        <v>0</v>
      </c>
      <c r="DB10" s="46">
        <f>IF(H10&gt;20,0,0)</f>
        <v>0</v>
      </c>
      <c r="DC10" s="46">
        <f>IF(H10="сх",0,0)</f>
        <v>0</v>
      </c>
      <c r="DD10" s="46">
        <f>SUM(BN10:DC10)</f>
        <v>45</v>
      </c>
      <c r="DE10" s="46">
        <f>IF(J10=1,45,0)</f>
        <v>45</v>
      </c>
      <c r="DF10" s="46">
        <f>IF(J10=2,42,0)</f>
        <v>0</v>
      </c>
      <c r="DG10" s="46">
        <f>IF(J10=3,40,0)</f>
        <v>0</v>
      </c>
      <c r="DH10" s="46">
        <f>IF(J10=4,38,0)</f>
        <v>0</v>
      </c>
      <c r="DI10" s="46">
        <f>IF(J10=5,36,0)</f>
        <v>0</v>
      </c>
      <c r="DJ10" s="46">
        <f>IF(J10=6,35,0)</f>
        <v>0</v>
      </c>
      <c r="DK10" s="46">
        <f>IF(J10=7,34,0)</f>
        <v>0</v>
      </c>
      <c r="DL10" s="46">
        <f>IF(J10=8,33,0)</f>
        <v>0</v>
      </c>
      <c r="DM10" s="46">
        <f>IF(J10=9,32,0)</f>
        <v>0</v>
      </c>
      <c r="DN10" s="46">
        <f>IF(J10=10,31,0)</f>
        <v>0</v>
      </c>
      <c r="DO10" s="46">
        <f>IF(J10=11,30,0)</f>
        <v>0</v>
      </c>
      <c r="DP10" s="46">
        <f>IF(J10=12,29,0)</f>
        <v>0</v>
      </c>
      <c r="DQ10" s="46">
        <f>IF(J10=13,28,0)</f>
        <v>0</v>
      </c>
      <c r="DR10" s="46">
        <f>IF(J10=14,27,0)</f>
        <v>0</v>
      </c>
      <c r="DS10" s="46">
        <f>IF(J10=15,26,0)</f>
        <v>0</v>
      </c>
      <c r="DT10" s="46">
        <f>IF(J10=16,25,0)</f>
        <v>0</v>
      </c>
      <c r="DU10" s="46">
        <f>IF(J10=17,24,0)</f>
        <v>0</v>
      </c>
      <c r="DV10" s="46">
        <f>IF(J10=18,23,0)</f>
        <v>0</v>
      </c>
      <c r="DW10" s="46">
        <f>IF(J10=19,22,0)</f>
        <v>0</v>
      </c>
      <c r="DX10" s="46">
        <f>IF(J10=20,21,0)</f>
        <v>0</v>
      </c>
      <c r="DY10" s="46">
        <f>IF(J10=21,20,0)</f>
        <v>0</v>
      </c>
      <c r="DZ10" s="46">
        <f>IF(J10=22,19,0)</f>
        <v>0</v>
      </c>
      <c r="EA10" s="46">
        <f>IF(J10=23,18,0)</f>
        <v>0</v>
      </c>
      <c r="EB10" s="46">
        <f>IF(J10=24,17,0)</f>
        <v>0</v>
      </c>
      <c r="EC10" s="46">
        <f>IF(J10=25,16,0)</f>
        <v>0</v>
      </c>
      <c r="ED10" s="46">
        <f>IF(J10=26,15,0)</f>
        <v>0</v>
      </c>
      <c r="EE10" s="46">
        <f>IF(J10=27,14,0)</f>
        <v>0</v>
      </c>
      <c r="EF10" s="46">
        <f>IF(J10=28,13,0)</f>
        <v>0</v>
      </c>
      <c r="EG10" s="46">
        <f>IF(J10=29,12,0)</f>
        <v>0</v>
      </c>
      <c r="EH10" s="46">
        <f>IF(J10=30,11,0)</f>
        <v>0</v>
      </c>
      <c r="EI10" s="46">
        <f>IF(J10=31,10,0)</f>
        <v>0</v>
      </c>
      <c r="EJ10" s="46">
        <f>IF(J10=32,9,0)</f>
        <v>0</v>
      </c>
      <c r="EK10" s="46">
        <f>IF(J10=33,8,0)</f>
        <v>0</v>
      </c>
      <c r="EL10" s="46">
        <f>IF(J10=34,7,0)</f>
        <v>0</v>
      </c>
      <c r="EM10" s="46">
        <f>IF(J10=35,6,0)</f>
        <v>0</v>
      </c>
      <c r="EN10" s="46">
        <f>IF(J10=36,5,0)</f>
        <v>0</v>
      </c>
      <c r="EO10" s="46">
        <f>IF(J10=37,4,0)</f>
        <v>0</v>
      </c>
      <c r="EP10" s="46">
        <f>IF(J10=38,3,0)</f>
        <v>0</v>
      </c>
      <c r="EQ10" s="46">
        <f>IF(J10=39,2,0)</f>
        <v>0</v>
      </c>
      <c r="ER10" s="46">
        <f>IF(J10=40,1,0)</f>
        <v>0</v>
      </c>
      <c r="ES10" s="46">
        <f>IF(J10&gt;20,0,0)</f>
        <v>0</v>
      </c>
      <c r="ET10" s="46">
        <f>IF(J10="сх",0,0)</f>
        <v>0</v>
      </c>
      <c r="EU10" s="46">
        <f>SUM(DE10:ET10)</f>
        <v>45</v>
      </c>
      <c r="EV10" s="46"/>
      <c r="EW10" s="46">
        <f>IF(H10="сх","ноль",IF(H10&gt;0,H10,"Ноль"))</f>
        <v>1</v>
      </c>
      <c r="EX10" s="46">
        <f>IF(J10="сх","ноль",IF(J10&gt;0,J10,"Ноль"))</f>
        <v>1</v>
      </c>
      <c r="EY10" s="46"/>
      <c r="EZ10" s="46">
        <f>MIN(EW10,EX10)</f>
        <v>1</v>
      </c>
      <c r="FA10" s="46" t="e">
        <f>IF(P10=#REF!,IF(J10&lt;#REF!,#REF!,FE10),#REF!)</f>
        <v>#REF!</v>
      </c>
      <c r="FB10" s="46" t="e">
        <f>IF(P10=#REF!,IF(J10&lt;#REF!,0,1))</f>
        <v>#REF!</v>
      </c>
      <c r="FC10" s="46" t="e">
        <f>IF(AND(EZ10&gt;=21,EZ10&lt;&gt;0),EZ10,IF(P10&lt;#REF!,"СТОП",FA10+FB10))</f>
        <v>#REF!</v>
      </c>
      <c r="FD10" s="46"/>
      <c r="FE10" s="46">
        <v>15</v>
      </c>
      <c r="FF10" s="46">
        <v>16</v>
      </c>
      <c r="FG10" s="46"/>
      <c r="FH10" s="48">
        <f>IF(H10=1,25,0)</f>
        <v>25</v>
      </c>
      <c r="FI10" s="48">
        <f>IF(H10=2,22,0)</f>
        <v>0</v>
      </c>
      <c r="FJ10" s="48">
        <f>IF(H10=3,20,0)</f>
        <v>0</v>
      </c>
      <c r="FK10" s="48">
        <f>IF(H10=4,18,0)</f>
        <v>0</v>
      </c>
      <c r="FL10" s="48">
        <f>IF(H10=5,16,0)</f>
        <v>0</v>
      </c>
      <c r="FM10" s="48">
        <f>IF(H10=6,15,0)</f>
        <v>0</v>
      </c>
      <c r="FN10" s="48">
        <f>IF(H10=7,14,0)</f>
        <v>0</v>
      </c>
      <c r="FO10" s="48">
        <f>IF(H10=8,13,0)</f>
        <v>0</v>
      </c>
      <c r="FP10" s="48">
        <f>IF(H10=9,12,0)</f>
        <v>0</v>
      </c>
      <c r="FQ10" s="48">
        <f>IF(H10=10,11,0)</f>
        <v>0</v>
      </c>
      <c r="FR10" s="48">
        <f>IF(H10=11,10,0)</f>
        <v>0</v>
      </c>
      <c r="FS10" s="48">
        <f>IF(H10=12,9,0)</f>
        <v>0</v>
      </c>
      <c r="FT10" s="48">
        <f>IF(H10=13,8,0)</f>
        <v>0</v>
      </c>
      <c r="FU10" s="48">
        <f>IF(H10=14,7,0)</f>
        <v>0</v>
      </c>
      <c r="FV10" s="48">
        <f>IF(H10=15,6,0)</f>
        <v>0</v>
      </c>
      <c r="FW10" s="48">
        <f>IF(H10=16,5,0)</f>
        <v>0</v>
      </c>
      <c r="FX10" s="48">
        <f>IF(H10=17,4,0)</f>
        <v>0</v>
      </c>
      <c r="FY10" s="48">
        <f>IF(H10=18,3,0)</f>
        <v>0</v>
      </c>
      <c r="FZ10" s="48">
        <f>IF(H10=19,2,0)</f>
        <v>0</v>
      </c>
      <c r="GA10" s="48">
        <f>IF(H10=20,1,0)</f>
        <v>0</v>
      </c>
      <c r="GB10" s="48">
        <f>IF(H10&gt;20,0,0)</f>
        <v>0</v>
      </c>
      <c r="GC10" s="48">
        <f>IF(H10="сх",0,0)</f>
        <v>0</v>
      </c>
      <c r="GD10" s="48">
        <f>SUM(FH10:GC10)</f>
        <v>25</v>
      </c>
      <c r="GE10" s="48">
        <f>IF(J10=1,25,0)</f>
        <v>25</v>
      </c>
      <c r="GF10" s="48">
        <f>IF(J10=2,22,0)</f>
        <v>0</v>
      </c>
      <c r="GG10" s="48">
        <f>IF(J10=3,20,0)</f>
        <v>0</v>
      </c>
      <c r="GH10" s="48">
        <f>IF(J10=4,18,0)</f>
        <v>0</v>
      </c>
      <c r="GI10" s="48">
        <f>IF(J10=5,16,0)</f>
        <v>0</v>
      </c>
      <c r="GJ10" s="48">
        <f>IF(J10=6,15,0)</f>
        <v>0</v>
      </c>
      <c r="GK10" s="48">
        <f>IF(J10=7,14,0)</f>
        <v>0</v>
      </c>
      <c r="GL10" s="48">
        <f>IF(J10=8,13,0)</f>
        <v>0</v>
      </c>
      <c r="GM10" s="48">
        <f>IF(J10=9,12,0)</f>
        <v>0</v>
      </c>
      <c r="GN10" s="48">
        <f>IF(J10=10,11,0)</f>
        <v>0</v>
      </c>
      <c r="GO10" s="48">
        <f>IF(J10=11,10,0)</f>
        <v>0</v>
      </c>
      <c r="GP10" s="48">
        <f>IF(J10=12,9,0)</f>
        <v>0</v>
      </c>
      <c r="GQ10" s="48">
        <f>IF(J10=13,8,0)</f>
        <v>0</v>
      </c>
      <c r="GR10" s="48">
        <f>IF(J10=14,7,0)</f>
        <v>0</v>
      </c>
      <c r="GS10" s="48">
        <f>IF(J10=15,6,0)</f>
        <v>0</v>
      </c>
      <c r="GT10" s="48">
        <f>IF(J10=16,5,0)</f>
        <v>0</v>
      </c>
      <c r="GU10" s="48">
        <f>IF(J10=17,4,0)</f>
        <v>0</v>
      </c>
      <c r="GV10" s="48">
        <f>IF(J10=18,3,0)</f>
        <v>0</v>
      </c>
      <c r="GW10" s="48">
        <f>IF(J10=19,2,0)</f>
        <v>0</v>
      </c>
      <c r="GX10" s="48">
        <f>IF(J10=20,1,0)</f>
        <v>0</v>
      </c>
      <c r="GY10" s="48">
        <f>IF(J10&gt;20,0,0)</f>
        <v>0</v>
      </c>
      <c r="GZ10" s="48">
        <f>IF(J10="сх",0,0)</f>
        <v>0</v>
      </c>
      <c r="HA10" s="48">
        <f>SUM(GE10:GZ10)</f>
        <v>25</v>
      </c>
      <c r="HB10" s="48">
        <f>IF(H10=1,100,0)</f>
        <v>100</v>
      </c>
      <c r="HC10" s="48">
        <f>IF(H10=2,98,0)</f>
        <v>0</v>
      </c>
      <c r="HD10" s="48">
        <f>IF(H10=3,95,0)</f>
        <v>0</v>
      </c>
      <c r="HE10" s="48">
        <f>IF(H10=4,93,0)</f>
        <v>0</v>
      </c>
      <c r="HF10" s="48">
        <f>IF(H10=5,90,0)</f>
        <v>0</v>
      </c>
      <c r="HG10" s="48">
        <f>IF(H10=6,88,0)</f>
        <v>0</v>
      </c>
      <c r="HH10" s="48">
        <f>IF(H10=7,85,0)</f>
        <v>0</v>
      </c>
      <c r="HI10" s="48">
        <f>IF(H10=8,83,0)</f>
        <v>0</v>
      </c>
      <c r="HJ10" s="48">
        <f>IF(H10=9,80,0)</f>
        <v>0</v>
      </c>
      <c r="HK10" s="48">
        <f>IF(H10=10,78,0)</f>
        <v>0</v>
      </c>
      <c r="HL10" s="48">
        <f>IF(H10=11,75,0)</f>
        <v>0</v>
      </c>
      <c r="HM10" s="48">
        <f>IF(H10=12,73,0)</f>
        <v>0</v>
      </c>
      <c r="HN10" s="48">
        <f>IF(H10=13,70,0)</f>
        <v>0</v>
      </c>
      <c r="HO10" s="48">
        <f>IF(H10=14,68,0)</f>
        <v>0</v>
      </c>
      <c r="HP10" s="48">
        <f>IF(H10=15,65,0)</f>
        <v>0</v>
      </c>
      <c r="HQ10" s="48">
        <f>IF(H10=16,63,0)</f>
        <v>0</v>
      </c>
      <c r="HR10" s="48">
        <f>IF(H10=17,60,0)</f>
        <v>0</v>
      </c>
      <c r="HS10" s="48">
        <f>IF(H10=18,58,0)</f>
        <v>0</v>
      </c>
      <c r="HT10" s="48">
        <f>IF(H10=19,55,0)</f>
        <v>0</v>
      </c>
      <c r="HU10" s="48">
        <f>IF(H10=20,53,0)</f>
        <v>0</v>
      </c>
      <c r="HV10" s="48">
        <f>IF(H10&gt;20,0,0)</f>
        <v>0</v>
      </c>
      <c r="HW10" s="48">
        <f>IF(H10="сх",0,0)</f>
        <v>0</v>
      </c>
      <c r="HX10" s="48">
        <f>SUM(HB10:HW10)</f>
        <v>100</v>
      </c>
      <c r="HY10" s="48">
        <f>IF(J10=1,100,0)</f>
        <v>100</v>
      </c>
      <c r="HZ10" s="48">
        <f>IF(J10=2,98,0)</f>
        <v>0</v>
      </c>
      <c r="IA10" s="48">
        <f>IF(J10=3,95,0)</f>
        <v>0</v>
      </c>
      <c r="IB10" s="48">
        <f>IF(J10=4,93,0)</f>
        <v>0</v>
      </c>
      <c r="IC10" s="48">
        <f>IF(J10=5,90,0)</f>
        <v>0</v>
      </c>
      <c r="ID10" s="48">
        <f>IF(J10=6,88,0)</f>
        <v>0</v>
      </c>
      <c r="IE10" s="48">
        <f>IF(J10=7,85,0)</f>
        <v>0</v>
      </c>
      <c r="IF10" s="48">
        <f>IF(J10=8,83,0)</f>
        <v>0</v>
      </c>
      <c r="IG10" s="48">
        <f>IF(J10=9,80,0)</f>
        <v>0</v>
      </c>
      <c r="IH10" s="48">
        <f>IF(J10=10,78,0)</f>
        <v>0</v>
      </c>
      <c r="II10" s="48">
        <f>IF(J10=11,75,0)</f>
        <v>0</v>
      </c>
      <c r="IJ10" s="48">
        <f>IF(J10=12,73,0)</f>
        <v>0</v>
      </c>
      <c r="IK10" s="48">
        <f>IF(J10=13,70,0)</f>
        <v>0</v>
      </c>
      <c r="IL10" s="48">
        <f>IF(J10=14,68,0)</f>
        <v>0</v>
      </c>
      <c r="IM10" s="48">
        <f>IF(J10=15,65,0)</f>
        <v>0</v>
      </c>
      <c r="IN10" s="48">
        <f>IF(J10=16,63,0)</f>
        <v>0</v>
      </c>
      <c r="IO10" s="48">
        <f>IF(J10=17,60,0)</f>
        <v>0</v>
      </c>
      <c r="IP10" s="48">
        <f>IF(J10=18,58,0)</f>
        <v>0</v>
      </c>
      <c r="IQ10" s="48">
        <f>IF(J10=19,55,0)</f>
        <v>0</v>
      </c>
      <c r="IR10" s="48">
        <f>IF(J10=20,53,0)</f>
        <v>0</v>
      </c>
      <c r="IS10" s="48">
        <f>IF(J10&gt;20,0,0)</f>
        <v>0</v>
      </c>
      <c r="IT10" s="48">
        <f>IF(J10="сх",0,0)</f>
        <v>0</v>
      </c>
      <c r="IU10" s="48">
        <f>SUM(HY10:IT10)</f>
        <v>100</v>
      </c>
      <c r="IV10" s="46"/>
    </row>
    <row r="11" spans="1:256" s="3" customFormat="1" ht="99">
      <c r="A11" s="72">
        <v>2</v>
      </c>
      <c r="B11" s="72">
        <v>777</v>
      </c>
      <c r="C11" s="74" t="s">
        <v>59</v>
      </c>
      <c r="D11" s="88" t="s">
        <v>29</v>
      </c>
      <c r="E11" s="68" t="s">
        <v>34</v>
      </c>
      <c r="F11" s="61" t="s">
        <v>66</v>
      </c>
      <c r="G11" s="60" t="s">
        <v>35</v>
      </c>
      <c r="H11" s="49">
        <v>2</v>
      </c>
      <c r="I11" s="77">
        <v>22</v>
      </c>
      <c r="J11" s="77">
        <v>2</v>
      </c>
      <c r="K11" s="50">
        <v>22</v>
      </c>
      <c r="L11" s="51">
        <v>2</v>
      </c>
      <c r="M11" s="77">
        <v>22</v>
      </c>
      <c r="N11" s="77">
        <v>2</v>
      </c>
      <c r="O11" s="76">
        <v>22</v>
      </c>
      <c r="P11" s="84">
        <f t="shared" si="0"/>
        <v>88</v>
      </c>
      <c r="Q11" s="45">
        <f>I11+K11</f>
        <v>44</v>
      </c>
      <c r="R11" s="46"/>
      <c r="S11" s="47"/>
      <c r="T11" s="46">
        <f>IF(H11=1,25,0)</f>
        <v>0</v>
      </c>
      <c r="U11" s="46">
        <f>IF(H11=2,22,0)</f>
        <v>22</v>
      </c>
      <c r="V11" s="46">
        <f>IF(H11=3,20,0)</f>
        <v>0</v>
      </c>
      <c r="W11" s="46">
        <f>IF(H11=4,18,0)</f>
        <v>0</v>
      </c>
      <c r="X11" s="46">
        <f>IF(H11=5,16,0)</f>
        <v>0</v>
      </c>
      <c r="Y11" s="46">
        <f>IF(H11=6,15,0)</f>
        <v>0</v>
      </c>
      <c r="Z11" s="46">
        <f>IF(H11=7,14,0)</f>
        <v>0</v>
      </c>
      <c r="AA11" s="46">
        <f>IF(H11=8,13,0)</f>
        <v>0</v>
      </c>
      <c r="AB11" s="46">
        <f>IF(H11=9,12,0)</f>
        <v>0</v>
      </c>
      <c r="AC11" s="46">
        <f>IF(H11=10,11,0)</f>
        <v>0</v>
      </c>
      <c r="AD11" s="46">
        <f>IF(H11=11,10,0)</f>
        <v>0</v>
      </c>
      <c r="AE11" s="46">
        <f>IF(H11=12,9,0)</f>
        <v>0</v>
      </c>
      <c r="AF11" s="46">
        <f>IF(H11=13,8,0)</f>
        <v>0</v>
      </c>
      <c r="AG11" s="46">
        <f>IF(H11=14,7,0)</f>
        <v>0</v>
      </c>
      <c r="AH11" s="46">
        <f>IF(H11=15,6,0)</f>
        <v>0</v>
      </c>
      <c r="AI11" s="46">
        <f>IF(H11=16,5,0)</f>
        <v>0</v>
      </c>
      <c r="AJ11" s="46">
        <f>IF(H11=17,4,0)</f>
        <v>0</v>
      </c>
      <c r="AK11" s="46">
        <f>IF(H11=18,3,0)</f>
        <v>0</v>
      </c>
      <c r="AL11" s="46">
        <f>IF(H11=19,2,0)</f>
        <v>0</v>
      </c>
      <c r="AM11" s="46">
        <f>IF(H11=20,1,0)</f>
        <v>0</v>
      </c>
      <c r="AN11" s="46">
        <f>IF(H11&gt;20,0,0)</f>
        <v>0</v>
      </c>
      <c r="AO11" s="46">
        <f>IF(H11="сх",0,0)</f>
        <v>0</v>
      </c>
      <c r="AP11" s="46">
        <f>SUM(T11:AN11)</f>
        <v>22</v>
      </c>
      <c r="AQ11" s="46">
        <f>IF(J11=1,25,0)</f>
        <v>0</v>
      </c>
      <c r="AR11" s="46">
        <f>IF(J11=2,22,0)</f>
        <v>22</v>
      </c>
      <c r="AS11" s="46">
        <f>IF(J11=3,20,0)</f>
        <v>0</v>
      </c>
      <c r="AT11" s="46">
        <f>IF(J11=4,18,0)</f>
        <v>0</v>
      </c>
      <c r="AU11" s="46">
        <f>IF(J11=5,16,0)</f>
        <v>0</v>
      </c>
      <c r="AV11" s="46">
        <f>IF(J11=6,15,0)</f>
        <v>0</v>
      </c>
      <c r="AW11" s="46">
        <f>IF(J11=7,14,0)</f>
        <v>0</v>
      </c>
      <c r="AX11" s="46">
        <f>IF(J11=8,13,0)</f>
        <v>0</v>
      </c>
      <c r="AY11" s="46">
        <f>IF(J11=9,12,0)</f>
        <v>0</v>
      </c>
      <c r="AZ11" s="46">
        <f>IF(J11=10,11,0)</f>
        <v>0</v>
      </c>
      <c r="BA11" s="46">
        <f>IF(J11=11,10,0)</f>
        <v>0</v>
      </c>
      <c r="BB11" s="46">
        <f>IF(J11=12,9,0)</f>
        <v>0</v>
      </c>
      <c r="BC11" s="46">
        <f>IF(J11=13,8,0)</f>
        <v>0</v>
      </c>
      <c r="BD11" s="46">
        <f>IF(J11=14,7,0)</f>
        <v>0</v>
      </c>
      <c r="BE11" s="46">
        <f>IF(J11=15,6,0)</f>
        <v>0</v>
      </c>
      <c r="BF11" s="46">
        <f>IF(J11=16,5,0)</f>
        <v>0</v>
      </c>
      <c r="BG11" s="46">
        <f>IF(J11=17,4,0)</f>
        <v>0</v>
      </c>
      <c r="BH11" s="46">
        <f>IF(J11=18,3,0)</f>
        <v>0</v>
      </c>
      <c r="BI11" s="46">
        <f>IF(J11=19,2,0)</f>
        <v>0</v>
      </c>
      <c r="BJ11" s="46">
        <f>IF(J11=20,1,0)</f>
        <v>0</v>
      </c>
      <c r="BK11" s="46">
        <f>IF(J11&gt;20,0,0)</f>
        <v>0</v>
      </c>
      <c r="BL11" s="46">
        <f>IF(J11="сх",0,0)</f>
        <v>0</v>
      </c>
      <c r="BM11" s="46">
        <f>SUM(AQ11:BK11)</f>
        <v>22</v>
      </c>
      <c r="BN11" s="46">
        <f>IF(H11=1,45,0)</f>
        <v>0</v>
      </c>
      <c r="BO11" s="46">
        <f>IF(H11=2,42,0)</f>
        <v>42</v>
      </c>
      <c r="BP11" s="46">
        <f>IF(H11=3,40,0)</f>
        <v>0</v>
      </c>
      <c r="BQ11" s="46">
        <f>IF(H11=4,38,0)</f>
        <v>0</v>
      </c>
      <c r="BR11" s="46">
        <f>IF(H11=5,36,0)</f>
        <v>0</v>
      </c>
      <c r="BS11" s="46">
        <f>IF(H11=6,35,0)</f>
        <v>0</v>
      </c>
      <c r="BT11" s="46">
        <f>IF(H11=7,34,0)</f>
        <v>0</v>
      </c>
      <c r="BU11" s="46">
        <f>IF(H11=8,33,0)</f>
        <v>0</v>
      </c>
      <c r="BV11" s="46">
        <f>IF(H11=9,32,0)</f>
        <v>0</v>
      </c>
      <c r="BW11" s="46">
        <f>IF(H11=10,31,0)</f>
        <v>0</v>
      </c>
      <c r="BX11" s="46">
        <f>IF(H11=11,30,0)</f>
        <v>0</v>
      </c>
      <c r="BY11" s="46">
        <f>IF(H11=12,29,0)</f>
        <v>0</v>
      </c>
      <c r="BZ11" s="46">
        <f>IF(H11=13,28,0)</f>
        <v>0</v>
      </c>
      <c r="CA11" s="46">
        <f>IF(H11=14,27,0)</f>
        <v>0</v>
      </c>
      <c r="CB11" s="46">
        <f>IF(H11=15,26,0)</f>
        <v>0</v>
      </c>
      <c r="CC11" s="46">
        <f>IF(H11=16,25,0)</f>
        <v>0</v>
      </c>
      <c r="CD11" s="46">
        <f>IF(H11=17,24,0)</f>
        <v>0</v>
      </c>
      <c r="CE11" s="46">
        <f>IF(H11=18,23,0)</f>
        <v>0</v>
      </c>
      <c r="CF11" s="46">
        <f>IF(H11=19,22,0)</f>
        <v>0</v>
      </c>
      <c r="CG11" s="46">
        <f>IF(H11=20,21,0)</f>
        <v>0</v>
      </c>
      <c r="CH11" s="46">
        <f>IF(H11=21,20,0)</f>
        <v>0</v>
      </c>
      <c r="CI11" s="46">
        <f>IF(H11=22,19,0)</f>
        <v>0</v>
      </c>
      <c r="CJ11" s="46">
        <f>IF(H11=23,18,0)</f>
        <v>0</v>
      </c>
      <c r="CK11" s="46">
        <f>IF(H11=24,17,0)</f>
        <v>0</v>
      </c>
      <c r="CL11" s="46">
        <f>IF(H11=25,16,0)</f>
        <v>0</v>
      </c>
      <c r="CM11" s="46">
        <f>IF(H11=26,15,0)</f>
        <v>0</v>
      </c>
      <c r="CN11" s="46">
        <f>IF(H11=27,14,0)</f>
        <v>0</v>
      </c>
      <c r="CO11" s="46">
        <f>IF(H11=28,13,0)</f>
        <v>0</v>
      </c>
      <c r="CP11" s="46">
        <f>IF(H11=29,12,0)</f>
        <v>0</v>
      </c>
      <c r="CQ11" s="46">
        <f>IF(H11=30,11,0)</f>
        <v>0</v>
      </c>
      <c r="CR11" s="46">
        <f>IF(H11=31,10,0)</f>
        <v>0</v>
      </c>
      <c r="CS11" s="46">
        <f>IF(H11=32,9,0)</f>
        <v>0</v>
      </c>
      <c r="CT11" s="46">
        <f>IF(H11=33,8,0)</f>
        <v>0</v>
      </c>
      <c r="CU11" s="46">
        <f>IF(H11=34,7,0)</f>
        <v>0</v>
      </c>
      <c r="CV11" s="46">
        <f>IF(H11=35,6,0)</f>
        <v>0</v>
      </c>
      <c r="CW11" s="46">
        <f>IF(H11=36,5,0)</f>
        <v>0</v>
      </c>
      <c r="CX11" s="46">
        <f>IF(H11=37,4,0)</f>
        <v>0</v>
      </c>
      <c r="CY11" s="46">
        <f>IF(H11=38,3,0)</f>
        <v>0</v>
      </c>
      <c r="CZ11" s="46">
        <f>IF(H11=39,2,0)</f>
        <v>0</v>
      </c>
      <c r="DA11" s="46">
        <f>IF(H11=40,1,0)</f>
        <v>0</v>
      </c>
      <c r="DB11" s="46">
        <f>IF(H11&gt;20,0,0)</f>
        <v>0</v>
      </c>
      <c r="DC11" s="46">
        <f>IF(H11="сх",0,0)</f>
        <v>0</v>
      </c>
      <c r="DD11" s="46">
        <f>SUM(BN11:DC11)</f>
        <v>42</v>
      </c>
      <c r="DE11" s="46">
        <f>IF(J11=1,45,0)</f>
        <v>0</v>
      </c>
      <c r="DF11" s="46">
        <f>IF(J11=2,42,0)</f>
        <v>42</v>
      </c>
      <c r="DG11" s="46">
        <f>IF(J11=3,40,0)</f>
        <v>0</v>
      </c>
      <c r="DH11" s="46">
        <f>IF(J11=4,38,0)</f>
        <v>0</v>
      </c>
      <c r="DI11" s="46">
        <f>IF(J11=5,36,0)</f>
        <v>0</v>
      </c>
      <c r="DJ11" s="46">
        <f>IF(J11=6,35,0)</f>
        <v>0</v>
      </c>
      <c r="DK11" s="46">
        <f>IF(J11=7,34,0)</f>
        <v>0</v>
      </c>
      <c r="DL11" s="46">
        <f>IF(J11=8,33,0)</f>
        <v>0</v>
      </c>
      <c r="DM11" s="46">
        <f>IF(J11=9,32,0)</f>
        <v>0</v>
      </c>
      <c r="DN11" s="46">
        <f>IF(J11=10,31,0)</f>
        <v>0</v>
      </c>
      <c r="DO11" s="46">
        <f>IF(J11=11,30,0)</f>
        <v>0</v>
      </c>
      <c r="DP11" s="46">
        <f>IF(J11=12,29,0)</f>
        <v>0</v>
      </c>
      <c r="DQ11" s="46">
        <f>IF(J11=13,28,0)</f>
        <v>0</v>
      </c>
      <c r="DR11" s="46">
        <f>IF(J11=14,27,0)</f>
        <v>0</v>
      </c>
      <c r="DS11" s="46">
        <f>IF(J11=15,26,0)</f>
        <v>0</v>
      </c>
      <c r="DT11" s="46">
        <f>IF(J11=16,25,0)</f>
        <v>0</v>
      </c>
      <c r="DU11" s="46">
        <f>IF(J11=17,24,0)</f>
        <v>0</v>
      </c>
      <c r="DV11" s="46">
        <f>IF(J11=18,23,0)</f>
        <v>0</v>
      </c>
      <c r="DW11" s="46">
        <f>IF(J11=19,22,0)</f>
        <v>0</v>
      </c>
      <c r="DX11" s="46">
        <f>IF(J11=20,21,0)</f>
        <v>0</v>
      </c>
      <c r="DY11" s="46">
        <f>IF(J11=21,20,0)</f>
        <v>0</v>
      </c>
      <c r="DZ11" s="46">
        <f>IF(J11=22,19,0)</f>
        <v>0</v>
      </c>
      <c r="EA11" s="46">
        <f>IF(J11=23,18,0)</f>
        <v>0</v>
      </c>
      <c r="EB11" s="46">
        <f>IF(J11=24,17,0)</f>
        <v>0</v>
      </c>
      <c r="EC11" s="46">
        <f>IF(J11=25,16,0)</f>
        <v>0</v>
      </c>
      <c r="ED11" s="46">
        <f>IF(J11=26,15,0)</f>
        <v>0</v>
      </c>
      <c r="EE11" s="46">
        <f>IF(J11=27,14,0)</f>
        <v>0</v>
      </c>
      <c r="EF11" s="46">
        <f>IF(J11=28,13,0)</f>
        <v>0</v>
      </c>
      <c r="EG11" s="46">
        <f>IF(J11=29,12,0)</f>
        <v>0</v>
      </c>
      <c r="EH11" s="46">
        <f>IF(J11=30,11,0)</f>
        <v>0</v>
      </c>
      <c r="EI11" s="46">
        <f>IF(J11=31,10,0)</f>
        <v>0</v>
      </c>
      <c r="EJ11" s="46">
        <f>IF(J11=32,9,0)</f>
        <v>0</v>
      </c>
      <c r="EK11" s="46">
        <f>IF(J11=33,8,0)</f>
        <v>0</v>
      </c>
      <c r="EL11" s="46">
        <f>IF(J11=34,7,0)</f>
        <v>0</v>
      </c>
      <c r="EM11" s="46">
        <f>IF(J11=35,6,0)</f>
        <v>0</v>
      </c>
      <c r="EN11" s="46">
        <f>IF(J11=36,5,0)</f>
        <v>0</v>
      </c>
      <c r="EO11" s="46">
        <f>IF(J11=37,4,0)</f>
        <v>0</v>
      </c>
      <c r="EP11" s="46">
        <f>IF(J11=38,3,0)</f>
        <v>0</v>
      </c>
      <c r="EQ11" s="46">
        <f>IF(J11=39,2,0)</f>
        <v>0</v>
      </c>
      <c r="ER11" s="46">
        <f>IF(J11=40,1,0)</f>
        <v>0</v>
      </c>
      <c r="ES11" s="46">
        <f>IF(J11&gt;20,0,0)</f>
        <v>0</v>
      </c>
      <c r="ET11" s="46">
        <f>IF(J11="сх",0,0)</f>
        <v>0</v>
      </c>
      <c r="EU11" s="46">
        <f>SUM(DE11:ET11)</f>
        <v>42</v>
      </c>
      <c r="EV11" s="46"/>
      <c r="EW11" s="46">
        <f>IF(H11="сх","ноль",IF(H11&gt;0,H11,"Ноль"))</f>
        <v>2</v>
      </c>
      <c r="EX11" s="46">
        <f>IF(J11="сх","ноль",IF(J11&gt;0,J11,"Ноль"))</f>
        <v>2</v>
      </c>
      <c r="EY11" s="46"/>
      <c r="EZ11" s="46">
        <f>MIN(EW11,EX11)</f>
        <v>2</v>
      </c>
      <c r="FA11" s="46" t="e">
        <f>IF(P11=#REF!,IF(J11&lt;#REF!,#REF!,FE11),#REF!)</f>
        <v>#REF!</v>
      </c>
      <c r="FB11" s="46" t="e">
        <f>IF(P11=#REF!,IF(J11&lt;#REF!,0,1))</f>
        <v>#REF!</v>
      </c>
      <c r="FC11" s="46" t="e">
        <f>IF(AND(EZ11&gt;=21,EZ11&lt;&gt;0),EZ11,IF(P11&lt;#REF!,"СТОП",FA11+FB11))</f>
        <v>#REF!</v>
      </c>
      <c r="FD11" s="46"/>
      <c r="FE11" s="46">
        <v>15</v>
      </c>
      <c r="FF11" s="46">
        <v>16</v>
      </c>
      <c r="FG11" s="46"/>
      <c r="FH11" s="48">
        <f>IF(H11=1,25,0)</f>
        <v>0</v>
      </c>
      <c r="FI11" s="48">
        <f>IF(H11=2,22,0)</f>
        <v>22</v>
      </c>
      <c r="FJ11" s="48">
        <f>IF(H11=3,20,0)</f>
        <v>0</v>
      </c>
      <c r="FK11" s="48">
        <f>IF(H11=4,18,0)</f>
        <v>0</v>
      </c>
      <c r="FL11" s="48">
        <f>IF(H11=5,16,0)</f>
        <v>0</v>
      </c>
      <c r="FM11" s="48">
        <f>IF(H11=6,15,0)</f>
        <v>0</v>
      </c>
      <c r="FN11" s="48">
        <f>IF(H11=7,14,0)</f>
        <v>0</v>
      </c>
      <c r="FO11" s="48">
        <f>IF(H11=8,13,0)</f>
        <v>0</v>
      </c>
      <c r="FP11" s="48">
        <f>IF(H11=9,12,0)</f>
        <v>0</v>
      </c>
      <c r="FQ11" s="48">
        <f>IF(H11=10,11,0)</f>
        <v>0</v>
      </c>
      <c r="FR11" s="48">
        <f>IF(H11=11,10,0)</f>
        <v>0</v>
      </c>
      <c r="FS11" s="48">
        <f>IF(H11=12,9,0)</f>
        <v>0</v>
      </c>
      <c r="FT11" s="48">
        <f>IF(H11=13,8,0)</f>
        <v>0</v>
      </c>
      <c r="FU11" s="48">
        <f>IF(H11=14,7,0)</f>
        <v>0</v>
      </c>
      <c r="FV11" s="48">
        <f>IF(H11=15,6,0)</f>
        <v>0</v>
      </c>
      <c r="FW11" s="48">
        <f>IF(H11=16,5,0)</f>
        <v>0</v>
      </c>
      <c r="FX11" s="48">
        <f>IF(H11=17,4,0)</f>
        <v>0</v>
      </c>
      <c r="FY11" s="48">
        <f>IF(H11=18,3,0)</f>
        <v>0</v>
      </c>
      <c r="FZ11" s="48">
        <f>IF(H11=19,2,0)</f>
        <v>0</v>
      </c>
      <c r="GA11" s="48">
        <f>IF(H11=20,1,0)</f>
        <v>0</v>
      </c>
      <c r="GB11" s="48">
        <f>IF(H11&gt;20,0,0)</f>
        <v>0</v>
      </c>
      <c r="GC11" s="48">
        <f>IF(H11="сх",0,0)</f>
        <v>0</v>
      </c>
      <c r="GD11" s="48">
        <f>SUM(FH11:GC11)</f>
        <v>22</v>
      </c>
      <c r="GE11" s="48">
        <f>IF(J11=1,25,0)</f>
        <v>0</v>
      </c>
      <c r="GF11" s="48">
        <f>IF(J11=2,22,0)</f>
        <v>22</v>
      </c>
      <c r="GG11" s="48">
        <f>IF(J11=3,20,0)</f>
        <v>0</v>
      </c>
      <c r="GH11" s="48">
        <f>IF(J11=4,18,0)</f>
        <v>0</v>
      </c>
      <c r="GI11" s="48">
        <f>IF(J11=5,16,0)</f>
        <v>0</v>
      </c>
      <c r="GJ11" s="48">
        <f>IF(J11=6,15,0)</f>
        <v>0</v>
      </c>
      <c r="GK11" s="48">
        <f>IF(J11=7,14,0)</f>
        <v>0</v>
      </c>
      <c r="GL11" s="48">
        <f>IF(J11=8,13,0)</f>
        <v>0</v>
      </c>
      <c r="GM11" s="48">
        <f>IF(J11=9,12,0)</f>
        <v>0</v>
      </c>
      <c r="GN11" s="48">
        <f>IF(J11=10,11,0)</f>
        <v>0</v>
      </c>
      <c r="GO11" s="48">
        <f>IF(J11=11,10,0)</f>
        <v>0</v>
      </c>
      <c r="GP11" s="48">
        <f>IF(J11=12,9,0)</f>
        <v>0</v>
      </c>
      <c r="GQ11" s="48">
        <f>IF(J11=13,8,0)</f>
        <v>0</v>
      </c>
      <c r="GR11" s="48">
        <f>IF(J11=14,7,0)</f>
        <v>0</v>
      </c>
      <c r="GS11" s="48">
        <f>IF(J11=15,6,0)</f>
        <v>0</v>
      </c>
      <c r="GT11" s="48">
        <f>IF(J11=16,5,0)</f>
        <v>0</v>
      </c>
      <c r="GU11" s="48">
        <f>IF(J11=17,4,0)</f>
        <v>0</v>
      </c>
      <c r="GV11" s="48">
        <f>IF(J11=18,3,0)</f>
        <v>0</v>
      </c>
      <c r="GW11" s="48">
        <f>IF(J11=19,2,0)</f>
        <v>0</v>
      </c>
      <c r="GX11" s="48">
        <f>IF(J11=20,1,0)</f>
        <v>0</v>
      </c>
      <c r="GY11" s="48">
        <f>IF(J11&gt;20,0,0)</f>
        <v>0</v>
      </c>
      <c r="GZ11" s="48">
        <f>IF(J11="сх",0,0)</f>
        <v>0</v>
      </c>
      <c r="HA11" s="48">
        <f>SUM(GE11:GZ11)</f>
        <v>22</v>
      </c>
      <c r="HB11" s="48">
        <f>IF(H11=1,100,0)</f>
        <v>0</v>
      </c>
      <c r="HC11" s="48">
        <f>IF(H11=2,98,0)</f>
        <v>98</v>
      </c>
      <c r="HD11" s="48">
        <f>IF(H11=3,95,0)</f>
        <v>0</v>
      </c>
      <c r="HE11" s="48">
        <f>IF(H11=4,93,0)</f>
        <v>0</v>
      </c>
      <c r="HF11" s="48">
        <f>IF(H11=5,90,0)</f>
        <v>0</v>
      </c>
      <c r="HG11" s="48">
        <f>IF(H11=6,88,0)</f>
        <v>0</v>
      </c>
      <c r="HH11" s="48">
        <f>IF(H11=7,85,0)</f>
        <v>0</v>
      </c>
      <c r="HI11" s="48">
        <f>IF(H11=8,83,0)</f>
        <v>0</v>
      </c>
      <c r="HJ11" s="48">
        <f>IF(H11=9,80,0)</f>
        <v>0</v>
      </c>
      <c r="HK11" s="48">
        <f>IF(H11=10,78,0)</f>
        <v>0</v>
      </c>
      <c r="HL11" s="48">
        <f>IF(H11=11,75,0)</f>
        <v>0</v>
      </c>
      <c r="HM11" s="48">
        <f>IF(H11=12,73,0)</f>
        <v>0</v>
      </c>
      <c r="HN11" s="48">
        <f>IF(H11=13,70,0)</f>
        <v>0</v>
      </c>
      <c r="HO11" s="48">
        <f>IF(H11=14,68,0)</f>
        <v>0</v>
      </c>
      <c r="HP11" s="48">
        <f>IF(H11=15,65,0)</f>
        <v>0</v>
      </c>
      <c r="HQ11" s="48">
        <f>IF(H11=16,63,0)</f>
        <v>0</v>
      </c>
      <c r="HR11" s="48">
        <f>IF(H11=17,60,0)</f>
        <v>0</v>
      </c>
      <c r="HS11" s="48">
        <f>IF(H11=18,58,0)</f>
        <v>0</v>
      </c>
      <c r="HT11" s="48">
        <f>IF(H11=19,55,0)</f>
        <v>0</v>
      </c>
      <c r="HU11" s="48">
        <f>IF(H11=20,53,0)</f>
        <v>0</v>
      </c>
      <c r="HV11" s="48">
        <f>IF(H11&gt;20,0,0)</f>
        <v>0</v>
      </c>
      <c r="HW11" s="48">
        <f>IF(H11="сх",0,0)</f>
        <v>0</v>
      </c>
      <c r="HX11" s="48">
        <f>SUM(HB11:HW11)</f>
        <v>98</v>
      </c>
      <c r="HY11" s="48">
        <f>IF(J11=1,100,0)</f>
        <v>0</v>
      </c>
      <c r="HZ11" s="48">
        <f>IF(J11=2,98,0)</f>
        <v>98</v>
      </c>
      <c r="IA11" s="48">
        <f>IF(J11=3,95,0)</f>
        <v>0</v>
      </c>
      <c r="IB11" s="48">
        <f>IF(J11=4,93,0)</f>
        <v>0</v>
      </c>
      <c r="IC11" s="48">
        <f>IF(J11=5,90,0)</f>
        <v>0</v>
      </c>
      <c r="ID11" s="48">
        <f>IF(J11=6,88,0)</f>
        <v>0</v>
      </c>
      <c r="IE11" s="48">
        <f>IF(J11=7,85,0)</f>
        <v>0</v>
      </c>
      <c r="IF11" s="48">
        <f>IF(J11=8,83,0)</f>
        <v>0</v>
      </c>
      <c r="IG11" s="48">
        <f>IF(J11=9,80,0)</f>
        <v>0</v>
      </c>
      <c r="IH11" s="48">
        <f>IF(J11=10,78,0)</f>
        <v>0</v>
      </c>
      <c r="II11" s="48">
        <f>IF(J11=11,75,0)</f>
        <v>0</v>
      </c>
      <c r="IJ11" s="48">
        <f>IF(J11=12,73,0)</f>
        <v>0</v>
      </c>
      <c r="IK11" s="48">
        <f>IF(J11=13,70,0)</f>
        <v>0</v>
      </c>
      <c r="IL11" s="48">
        <f>IF(J11=14,68,0)</f>
        <v>0</v>
      </c>
      <c r="IM11" s="48">
        <f>IF(J11=15,65,0)</f>
        <v>0</v>
      </c>
      <c r="IN11" s="48">
        <f>IF(J11=16,63,0)</f>
        <v>0</v>
      </c>
      <c r="IO11" s="48">
        <f>IF(J11=17,60,0)</f>
        <v>0</v>
      </c>
      <c r="IP11" s="48">
        <f>IF(J11=18,58,0)</f>
        <v>0</v>
      </c>
      <c r="IQ11" s="48">
        <f>IF(J11=19,55,0)</f>
        <v>0</v>
      </c>
      <c r="IR11" s="48">
        <f>IF(J11=20,53,0)</f>
        <v>0</v>
      </c>
      <c r="IS11" s="48">
        <f>IF(J11&gt;20,0,0)</f>
        <v>0</v>
      </c>
      <c r="IT11" s="48">
        <f>IF(J11="сх",0,0)</f>
        <v>0</v>
      </c>
      <c r="IU11" s="48">
        <f>SUM(HY11:IT11)</f>
        <v>98</v>
      </c>
      <c r="IV11" s="46"/>
    </row>
    <row r="12" spans="1:256" s="3" customFormat="1" ht="198">
      <c r="A12" s="72">
        <v>3</v>
      </c>
      <c r="B12" s="72">
        <v>23</v>
      </c>
      <c r="C12" s="74" t="s">
        <v>50</v>
      </c>
      <c r="D12" s="89" t="s">
        <v>28</v>
      </c>
      <c r="E12" s="68" t="s">
        <v>63</v>
      </c>
      <c r="F12" s="61" t="s">
        <v>36</v>
      </c>
      <c r="G12" s="60" t="s">
        <v>39</v>
      </c>
      <c r="H12" s="49">
        <v>9</v>
      </c>
      <c r="I12" s="77">
        <v>12</v>
      </c>
      <c r="J12" s="77">
        <v>3</v>
      </c>
      <c r="K12" s="50">
        <v>20</v>
      </c>
      <c r="L12" s="51">
        <v>4</v>
      </c>
      <c r="M12" s="77">
        <v>18</v>
      </c>
      <c r="N12" s="77">
        <v>4</v>
      </c>
      <c r="O12" s="76">
        <v>18</v>
      </c>
      <c r="P12" s="84">
        <f t="shared" si="0"/>
        <v>68</v>
      </c>
      <c r="Q12" s="45">
        <f>I12+K12</f>
        <v>32</v>
      </c>
      <c r="R12" s="46"/>
      <c r="S12" s="47"/>
      <c r="T12" s="46">
        <f>IF(H12=1,25,0)</f>
        <v>0</v>
      </c>
      <c r="U12" s="46">
        <f>IF(H12=2,22,0)</f>
        <v>0</v>
      </c>
      <c r="V12" s="46">
        <f>IF(H12=3,20,0)</f>
        <v>0</v>
      </c>
      <c r="W12" s="46">
        <f>IF(H12=4,18,0)</f>
        <v>0</v>
      </c>
      <c r="X12" s="46">
        <f>IF(H12=5,16,0)</f>
        <v>0</v>
      </c>
      <c r="Y12" s="46">
        <f>IF(H12=6,15,0)</f>
        <v>0</v>
      </c>
      <c r="Z12" s="46">
        <f>IF(H12=7,14,0)</f>
        <v>0</v>
      </c>
      <c r="AA12" s="46">
        <f>IF(H12=8,13,0)</f>
        <v>0</v>
      </c>
      <c r="AB12" s="46">
        <f>IF(H12=9,12,0)</f>
        <v>12</v>
      </c>
      <c r="AC12" s="46">
        <f>IF(H12=10,11,0)</f>
        <v>0</v>
      </c>
      <c r="AD12" s="46">
        <f>IF(H12=11,10,0)</f>
        <v>0</v>
      </c>
      <c r="AE12" s="46">
        <f>IF(H12=12,9,0)</f>
        <v>0</v>
      </c>
      <c r="AF12" s="46">
        <f>IF(H12=13,8,0)</f>
        <v>0</v>
      </c>
      <c r="AG12" s="46">
        <f>IF(H12=14,7,0)</f>
        <v>0</v>
      </c>
      <c r="AH12" s="46">
        <f>IF(H12=15,6,0)</f>
        <v>0</v>
      </c>
      <c r="AI12" s="46">
        <f>IF(H12=16,5,0)</f>
        <v>0</v>
      </c>
      <c r="AJ12" s="46">
        <f>IF(H12=17,4,0)</f>
        <v>0</v>
      </c>
      <c r="AK12" s="46">
        <f>IF(H12=18,3,0)</f>
        <v>0</v>
      </c>
      <c r="AL12" s="46">
        <f>IF(H12=19,2,0)</f>
        <v>0</v>
      </c>
      <c r="AM12" s="46">
        <f>IF(H12=20,1,0)</f>
        <v>0</v>
      </c>
      <c r="AN12" s="46">
        <f>IF(H12&gt;20,0,0)</f>
        <v>0</v>
      </c>
      <c r="AO12" s="46">
        <f>IF(H12="сх",0,0)</f>
        <v>0</v>
      </c>
      <c r="AP12" s="46">
        <f>SUM(T12:AN12)</f>
        <v>12</v>
      </c>
      <c r="AQ12" s="46">
        <f>IF(J12=1,25,0)</f>
        <v>0</v>
      </c>
      <c r="AR12" s="46">
        <f>IF(J12=2,22,0)</f>
        <v>0</v>
      </c>
      <c r="AS12" s="46">
        <f>IF(J12=3,20,0)</f>
        <v>20</v>
      </c>
      <c r="AT12" s="46">
        <f>IF(J12=4,18,0)</f>
        <v>0</v>
      </c>
      <c r="AU12" s="46">
        <f>IF(J12=5,16,0)</f>
        <v>0</v>
      </c>
      <c r="AV12" s="46">
        <f>IF(J12=6,15,0)</f>
        <v>0</v>
      </c>
      <c r="AW12" s="46">
        <f>IF(J12=7,14,0)</f>
        <v>0</v>
      </c>
      <c r="AX12" s="46">
        <f>IF(J12=8,13,0)</f>
        <v>0</v>
      </c>
      <c r="AY12" s="46">
        <f>IF(J12=9,12,0)</f>
        <v>0</v>
      </c>
      <c r="AZ12" s="46">
        <f>IF(J12=10,11,0)</f>
        <v>0</v>
      </c>
      <c r="BA12" s="46">
        <f>IF(J12=11,10,0)</f>
        <v>0</v>
      </c>
      <c r="BB12" s="46">
        <f>IF(J12=12,9,0)</f>
        <v>0</v>
      </c>
      <c r="BC12" s="46">
        <f>IF(J12=13,8,0)</f>
        <v>0</v>
      </c>
      <c r="BD12" s="46">
        <f>IF(J12=14,7,0)</f>
        <v>0</v>
      </c>
      <c r="BE12" s="46">
        <f>IF(J12=15,6,0)</f>
        <v>0</v>
      </c>
      <c r="BF12" s="46">
        <f>IF(J12=16,5,0)</f>
        <v>0</v>
      </c>
      <c r="BG12" s="46">
        <f>IF(J12=17,4,0)</f>
        <v>0</v>
      </c>
      <c r="BH12" s="46">
        <f>IF(J12=18,3,0)</f>
        <v>0</v>
      </c>
      <c r="BI12" s="46">
        <f>IF(J12=19,2,0)</f>
        <v>0</v>
      </c>
      <c r="BJ12" s="46">
        <f>IF(J12=20,1,0)</f>
        <v>0</v>
      </c>
      <c r="BK12" s="46">
        <f>IF(J12&gt;20,0,0)</f>
        <v>0</v>
      </c>
      <c r="BL12" s="46">
        <f>IF(J12="сх",0,0)</f>
        <v>0</v>
      </c>
      <c r="BM12" s="46">
        <f>SUM(AQ12:BK12)</f>
        <v>20</v>
      </c>
      <c r="BN12" s="46">
        <f>IF(H12=1,45,0)</f>
        <v>0</v>
      </c>
      <c r="BO12" s="46">
        <f>IF(H12=2,42,0)</f>
        <v>0</v>
      </c>
      <c r="BP12" s="46">
        <f>IF(H12=3,40,0)</f>
        <v>0</v>
      </c>
      <c r="BQ12" s="46">
        <f>IF(H12=4,38,0)</f>
        <v>0</v>
      </c>
      <c r="BR12" s="46">
        <f>IF(H12=5,36,0)</f>
        <v>0</v>
      </c>
      <c r="BS12" s="46">
        <f>IF(H12=6,35,0)</f>
        <v>0</v>
      </c>
      <c r="BT12" s="46">
        <f>IF(H12=7,34,0)</f>
        <v>0</v>
      </c>
      <c r="BU12" s="46">
        <f>IF(H12=8,33,0)</f>
        <v>0</v>
      </c>
      <c r="BV12" s="46">
        <f>IF(H12=9,32,0)</f>
        <v>32</v>
      </c>
      <c r="BW12" s="46">
        <f>IF(H12=10,31,0)</f>
        <v>0</v>
      </c>
      <c r="BX12" s="46">
        <f>IF(H12=11,30,0)</f>
        <v>0</v>
      </c>
      <c r="BY12" s="46">
        <f>IF(H12=12,29,0)</f>
        <v>0</v>
      </c>
      <c r="BZ12" s="46">
        <f>IF(H12=13,28,0)</f>
        <v>0</v>
      </c>
      <c r="CA12" s="46">
        <f>IF(H12=14,27,0)</f>
        <v>0</v>
      </c>
      <c r="CB12" s="46">
        <f>IF(H12=15,26,0)</f>
        <v>0</v>
      </c>
      <c r="CC12" s="46">
        <f>IF(H12=16,25,0)</f>
        <v>0</v>
      </c>
      <c r="CD12" s="46">
        <f>IF(H12=17,24,0)</f>
        <v>0</v>
      </c>
      <c r="CE12" s="46">
        <f>IF(H12=18,23,0)</f>
        <v>0</v>
      </c>
      <c r="CF12" s="46">
        <f>IF(H12=19,22,0)</f>
        <v>0</v>
      </c>
      <c r="CG12" s="46">
        <f>IF(H12=20,21,0)</f>
        <v>0</v>
      </c>
      <c r="CH12" s="46">
        <f>IF(H12=21,20,0)</f>
        <v>0</v>
      </c>
      <c r="CI12" s="46">
        <f>IF(H12=22,19,0)</f>
        <v>0</v>
      </c>
      <c r="CJ12" s="46">
        <f>IF(H12=23,18,0)</f>
        <v>0</v>
      </c>
      <c r="CK12" s="46">
        <f>IF(H12=24,17,0)</f>
        <v>0</v>
      </c>
      <c r="CL12" s="46">
        <f>IF(H12=25,16,0)</f>
        <v>0</v>
      </c>
      <c r="CM12" s="46">
        <f>IF(H12=26,15,0)</f>
        <v>0</v>
      </c>
      <c r="CN12" s="46">
        <f>IF(H12=27,14,0)</f>
        <v>0</v>
      </c>
      <c r="CO12" s="46">
        <f>IF(H12=28,13,0)</f>
        <v>0</v>
      </c>
      <c r="CP12" s="46">
        <f>IF(H12=29,12,0)</f>
        <v>0</v>
      </c>
      <c r="CQ12" s="46">
        <f>IF(H12=30,11,0)</f>
        <v>0</v>
      </c>
      <c r="CR12" s="46">
        <f>IF(H12=31,10,0)</f>
        <v>0</v>
      </c>
      <c r="CS12" s="46">
        <f>IF(H12=32,9,0)</f>
        <v>0</v>
      </c>
      <c r="CT12" s="46">
        <f>IF(H12=33,8,0)</f>
        <v>0</v>
      </c>
      <c r="CU12" s="46">
        <f>IF(H12=34,7,0)</f>
        <v>0</v>
      </c>
      <c r="CV12" s="46">
        <f>IF(H12=35,6,0)</f>
        <v>0</v>
      </c>
      <c r="CW12" s="46">
        <f>IF(H12=36,5,0)</f>
        <v>0</v>
      </c>
      <c r="CX12" s="46">
        <f>IF(H12=37,4,0)</f>
        <v>0</v>
      </c>
      <c r="CY12" s="46">
        <f>IF(H12=38,3,0)</f>
        <v>0</v>
      </c>
      <c r="CZ12" s="46">
        <f>IF(H12=39,2,0)</f>
        <v>0</v>
      </c>
      <c r="DA12" s="46">
        <f>IF(H12=40,1,0)</f>
        <v>0</v>
      </c>
      <c r="DB12" s="46">
        <f>IF(H12&gt;20,0,0)</f>
        <v>0</v>
      </c>
      <c r="DC12" s="46">
        <f>IF(H12="сх",0,0)</f>
        <v>0</v>
      </c>
      <c r="DD12" s="46">
        <f>SUM(BN12:DC12)</f>
        <v>32</v>
      </c>
      <c r="DE12" s="46">
        <f>IF(J12=1,45,0)</f>
        <v>0</v>
      </c>
      <c r="DF12" s="46">
        <f>IF(J12=2,42,0)</f>
        <v>0</v>
      </c>
      <c r="DG12" s="46">
        <f>IF(J12=3,40,0)</f>
        <v>40</v>
      </c>
      <c r="DH12" s="46">
        <f>IF(J12=4,38,0)</f>
        <v>0</v>
      </c>
      <c r="DI12" s="46">
        <f>IF(J12=5,36,0)</f>
        <v>0</v>
      </c>
      <c r="DJ12" s="46">
        <f>IF(J12=6,35,0)</f>
        <v>0</v>
      </c>
      <c r="DK12" s="46">
        <f>IF(J12=7,34,0)</f>
        <v>0</v>
      </c>
      <c r="DL12" s="46">
        <f>IF(J12=8,33,0)</f>
        <v>0</v>
      </c>
      <c r="DM12" s="46">
        <f>IF(J12=9,32,0)</f>
        <v>0</v>
      </c>
      <c r="DN12" s="46">
        <f>IF(J12=10,31,0)</f>
        <v>0</v>
      </c>
      <c r="DO12" s="46">
        <f>IF(J12=11,30,0)</f>
        <v>0</v>
      </c>
      <c r="DP12" s="46">
        <f>IF(J12=12,29,0)</f>
        <v>0</v>
      </c>
      <c r="DQ12" s="46">
        <f>IF(J12=13,28,0)</f>
        <v>0</v>
      </c>
      <c r="DR12" s="46">
        <f>IF(J12=14,27,0)</f>
        <v>0</v>
      </c>
      <c r="DS12" s="46">
        <f>IF(J12=15,26,0)</f>
        <v>0</v>
      </c>
      <c r="DT12" s="46">
        <f>IF(J12=16,25,0)</f>
        <v>0</v>
      </c>
      <c r="DU12" s="46">
        <f>IF(J12=17,24,0)</f>
        <v>0</v>
      </c>
      <c r="DV12" s="46">
        <f>IF(J12=18,23,0)</f>
        <v>0</v>
      </c>
      <c r="DW12" s="46">
        <f>IF(J12=19,22,0)</f>
        <v>0</v>
      </c>
      <c r="DX12" s="46">
        <f>IF(J12=20,21,0)</f>
        <v>0</v>
      </c>
      <c r="DY12" s="46">
        <f>IF(J12=21,20,0)</f>
        <v>0</v>
      </c>
      <c r="DZ12" s="46">
        <f>IF(J12=22,19,0)</f>
        <v>0</v>
      </c>
      <c r="EA12" s="46">
        <f>IF(J12=23,18,0)</f>
        <v>0</v>
      </c>
      <c r="EB12" s="46">
        <f>IF(J12=24,17,0)</f>
        <v>0</v>
      </c>
      <c r="EC12" s="46">
        <f>IF(J12=25,16,0)</f>
        <v>0</v>
      </c>
      <c r="ED12" s="46">
        <f>IF(J12=26,15,0)</f>
        <v>0</v>
      </c>
      <c r="EE12" s="46">
        <f>IF(J12=27,14,0)</f>
        <v>0</v>
      </c>
      <c r="EF12" s="46">
        <f>IF(J12=28,13,0)</f>
        <v>0</v>
      </c>
      <c r="EG12" s="46">
        <f>IF(J12=29,12,0)</f>
        <v>0</v>
      </c>
      <c r="EH12" s="46">
        <f>IF(J12=30,11,0)</f>
        <v>0</v>
      </c>
      <c r="EI12" s="46">
        <f>IF(J12=31,10,0)</f>
        <v>0</v>
      </c>
      <c r="EJ12" s="46">
        <f>IF(J12=32,9,0)</f>
        <v>0</v>
      </c>
      <c r="EK12" s="46">
        <f>IF(J12=33,8,0)</f>
        <v>0</v>
      </c>
      <c r="EL12" s="46">
        <f>IF(J12=34,7,0)</f>
        <v>0</v>
      </c>
      <c r="EM12" s="46">
        <f>IF(J12=35,6,0)</f>
        <v>0</v>
      </c>
      <c r="EN12" s="46">
        <f>IF(J12=36,5,0)</f>
        <v>0</v>
      </c>
      <c r="EO12" s="46">
        <f>IF(J12=37,4,0)</f>
        <v>0</v>
      </c>
      <c r="EP12" s="46">
        <f>IF(J12=38,3,0)</f>
        <v>0</v>
      </c>
      <c r="EQ12" s="46">
        <f>IF(J12=39,2,0)</f>
        <v>0</v>
      </c>
      <c r="ER12" s="46">
        <f>IF(J12=40,1,0)</f>
        <v>0</v>
      </c>
      <c r="ES12" s="46">
        <f>IF(J12&gt;20,0,0)</f>
        <v>0</v>
      </c>
      <c r="ET12" s="46">
        <f>IF(J12="сх",0,0)</f>
        <v>0</v>
      </c>
      <c r="EU12" s="46">
        <f>SUM(DE12:ET12)</f>
        <v>40</v>
      </c>
      <c r="EV12" s="46"/>
      <c r="EW12" s="46">
        <f>IF(H12="сх","ноль",IF(H12&gt;0,H12,"Ноль"))</f>
        <v>9</v>
      </c>
      <c r="EX12" s="46">
        <f>IF(J12="сх","ноль",IF(J12&gt;0,J12,"Ноль"))</f>
        <v>3</v>
      </c>
      <c r="EY12" s="46"/>
      <c r="EZ12" s="46">
        <f>MIN(EW12,EX12)</f>
        <v>3</v>
      </c>
      <c r="FA12" s="46" t="e">
        <f>IF(P12=#REF!,IF(J12&lt;#REF!,#REF!,FE12),#REF!)</f>
        <v>#REF!</v>
      </c>
      <c r="FB12" s="46" t="e">
        <f>IF(P12=#REF!,IF(J12&lt;#REF!,0,1))</f>
        <v>#REF!</v>
      </c>
      <c r="FC12" s="46" t="e">
        <f>IF(AND(EZ12&gt;=21,EZ12&lt;&gt;0),EZ12,IF(P12&lt;#REF!,"СТОП",FA12+FB12))</f>
        <v>#REF!</v>
      </c>
      <c r="FD12" s="46"/>
      <c r="FE12" s="46">
        <v>15</v>
      </c>
      <c r="FF12" s="46">
        <v>16</v>
      </c>
      <c r="FG12" s="46"/>
      <c r="FH12" s="48">
        <f>IF(H12=1,25,0)</f>
        <v>0</v>
      </c>
      <c r="FI12" s="48">
        <f>IF(H12=2,22,0)</f>
        <v>0</v>
      </c>
      <c r="FJ12" s="48">
        <f>IF(H12=3,20,0)</f>
        <v>0</v>
      </c>
      <c r="FK12" s="48">
        <f>IF(H12=4,18,0)</f>
        <v>0</v>
      </c>
      <c r="FL12" s="48">
        <f>IF(H12=5,16,0)</f>
        <v>0</v>
      </c>
      <c r="FM12" s="48">
        <f>IF(H12=6,15,0)</f>
        <v>0</v>
      </c>
      <c r="FN12" s="48">
        <f>IF(H12=7,14,0)</f>
        <v>0</v>
      </c>
      <c r="FO12" s="48">
        <f>IF(H12=8,13,0)</f>
        <v>0</v>
      </c>
      <c r="FP12" s="48">
        <f>IF(H12=9,12,0)</f>
        <v>12</v>
      </c>
      <c r="FQ12" s="48">
        <f>IF(H12=10,11,0)</f>
        <v>0</v>
      </c>
      <c r="FR12" s="48">
        <f>IF(H12=11,10,0)</f>
        <v>0</v>
      </c>
      <c r="FS12" s="48">
        <f>IF(H12=12,9,0)</f>
        <v>0</v>
      </c>
      <c r="FT12" s="48">
        <f>IF(H12=13,8,0)</f>
        <v>0</v>
      </c>
      <c r="FU12" s="48">
        <f>IF(H12=14,7,0)</f>
        <v>0</v>
      </c>
      <c r="FV12" s="48">
        <f>IF(H12=15,6,0)</f>
        <v>0</v>
      </c>
      <c r="FW12" s="48">
        <f>IF(H12=16,5,0)</f>
        <v>0</v>
      </c>
      <c r="FX12" s="48">
        <f>IF(H12=17,4,0)</f>
        <v>0</v>
      </c>
      <c r="FY12" s="48">
        <f>IF(H12=18,3,0)</f>
        <v>0</v>
      </c>
      <c r="FZ12" s="48">
        <f>IF(H12=19,2,0)</f>
        <v>0</v>
      </c>
      <c r="GA12" s="48">
        <f>IF(H12=20,1,0)</f>
        <v>0</v>
      </c>
      <c r="GB12" s="48">
        <f>IF(H12&gt;20,0,0)</f>
        <v>0</v>
      </c>
      <c r="GC12" s="48">
        <f>IF(H12="сх",0,0)</f>
        <v>0</v>
      </c>
      <c r="GD12" s="48">
        <f>SUM(FH12:GC12)</f>
        <v>12</v>
      </c>
      <c r="GE12" s="48">
        <f>IF(J12=1,25,0)</f>
        <v>0</v>
      </c>
      <c r="GF12" s="48">
        <f>IF(J12=2,22,0)</f>
        <v>0</v>
      </c>
      <c r="GG12" s="48">
        <f>IF(J12=3,20,0)</f>
        <v>20</v>
      </c>
      <c r="GH12" s="48">
        <f>IF(J12=4,18,0)</f>
        <v>0</v>
      </c>
      <c r="GI12" s="48">
        <f>IF(J12=5,16,0)</f>
        <v>0</v>
      </c>
      <c r="GJ12" s="48">
        <f>IF(J12=6,15,0)</f>
        <v>0</v>
      </c>
      <c r="GK12" s="48">
        <f>IF(J12=7,14,0)</f>
        <v>0</v>
      </c>
      <c r="GL12" s="48">
        <f>IF(J12=8,13,0)</f>
        <v>0</v>
      </c>
      <c r="GM12" s="48">
        <f>IF(J12=9,12,0)</f>
        <v>0</v>
      </c>
      <c r="GN12" s="48">
        <f>IF(J12=10,11,0)</f>
        <v>0</v>
      </c>
      <c r="GO12" s="48">
        <f>IF(J12=11,10,0)</f>
        <v>0</v>
      </c>
      <c r="GP12" s="48">
        <f>IF(J12=12,9,0)</f>
        <v>0</v>
      </c>
      <c r="GQ12" s="48">
        <f>IF(J12=13,8,0)</f>
        <v>0</v>
      </c>
      <c r="GR12" s="48">
        <f>IF(J12=14,7,0)</f>
        <v>0</v>
      </c>
      <c r="GS12" s="48">
        <f>IF(J12=15,6,0)</f>
        <v>0</v>
      </c>
      <c r="GT12" s="48">
        <f>IF(J12=16,5,0)</f>
        <v>0</v>
      </c>
      <c r="GU12" s="48">
        <f>IF(J12=17,4,0)</f>
        <v>0</v>
      </c>
      <c r="GV12" s="48">
        <f>IF(J12=18,3,0)</f>
        <v>0</v>
      </c>
      <c r="GW12" s="48">
        <f>IF(J12=19,2,0)</f>
        <v>0</v>
      </c>
      <c r="GX12" s="48">
        <f>IF(J12=20,1,0)</f>
        <v>0</v>
      </c>
      <c r="GY12" s="48">
        <f>IF(J12&gt;20,0,0)</f>
        <v>0</v>
      </c>
      <c r="GZ12" s="48">
        <f>IF(J12="сх",0,0)</f>
        <v>0</v>
      </c>
      <c r="HA12" s="48">
        <f>SUM(GE12:GZ12)</f>
        <v>20</v>
      </c>
      <c r="HB12" s="48">
        <f>IF(H12=1,100,0)</f>
        <v>0</v>
      </c>
      <c r="HC12" s="48">
        <f>IF(H12=2,98,0)</f>
        <v>0</v>
      </c>
      <c r="HD12" s="48">
        <f>IF(H12=3,95,0)</f>
        <v>0</v>
      </c>
      <c r="HE12" s="48">
        <f>IF(H12=4,93,0)</f>
        <v>0</v>
      </c>
      <c r="HF12" s="48">
        <f>IF(H12=5,90,0)</f>
        <v>0</v>
      </c>
      <c r="HG12" s="48">
        <f>IF(H12=6,88,0)</f>
        <v>0</v>
      </c>
      <c r="HH12" s="48">
        <f>IF(H12=7,85,0)</f>
        <v>0</v>
      </c>
      <c r="HI12" s="48">
        <f>IF(H12=8,83,0)</f>
        <v>0</v>
      </c>
      <c r="HJ12" s="48">
        <f>IF(H12=9,80,0)</f>
        <v>80</v>
      </c>
      <c r="HK12" s="48">
        <f>IF(H12=10,78,0)</f>
        <v>0</v>
      </c>
      <c r="HL12" s="48">
        <f>IF(H12=11,75,0)</f>
        <v>0</v>
      </c>
      <c r="HM12" s="48">
        <f>IF(H12=12,73,0)</f>
        <v>0</v>
      </c>
      <c r="HN12" s="48">
        <f>IF(H12=13,70,0)</f>
        <v>0</v>
      </c>
      <c r="HO12" s="48">
        <f>IF(H12=14,68,0)</f>
        <v>0</v>
      </c>
      <c r="HP12" s="48">
        <f>IF(H12=15,65,0)</f>
        <v>0</v>
      </c>
      <c r="HQ12" s="48">
        <f>IF(H12=16,63,0)</f>
        <v>0</v>
      </c>
      <c r="HR12" s="48">
        <f>IF(H12=17,60,0)</f>
        <v>0</v>
      </c>
      <c r="HS12" s="48">
        <f>IF(H12=18,58,0)</f>
        <v>0</v>
      </c>
      <c r="HT12" s="48">
        <f>IF(H12=19,55,0)</f>
        <v>0</v>
      </c>
      <c r="HU12" s="48">
        <f>IF(H12=20,53,0)</f>
        <v>0</v>
      </c>
      <c r="HV12" s="48">
        <f>IF(H12&gt;20,0,0)</f>
        <v>0</v>
      </c>
      <c r="HW12" s="48">
        <f>IF(H12="сх",0,0)</f>
        <v>0</v>
      </c>
      <c r="HX12" s="48">
        <f>SUM(HB12:HW12)</f>
        <v>80</v>
      </c>
      <c r="HY12" s="48">
        <f>IF(J12=1,100,0)</f>
        <v>0</v>
      </c>
      <c r="HZ12" s="48">
        <f>IF(J12=2,98,0)</f>
        <v>0</v>
      </c>
      <c r="IA12" s="48">
        <f>IF(J12=3,95,0)</f>
        <v>95</v>
      </c>
      <c r="IB12" s="48">
        <f>IF(J12=4,93,0)</f>
        <v>0</v>
      </c>
      <c r="IC12" s="48">
        <f>IF(J12=5,90,0)</f>
        <v>0</v>
      </c>
      <c r="ID12" s="48">
        <f>IF(J12=6,88,0)</f>
        <v>0</v>
      </c>
      <c r="IE12" s="48">
        <f>IF(J12=7,85,0)</f>
        <v>0</v>
      </c>
      <c r="IF12" s="48">
        <f>IF(J12=8,83,0)</f>
        <v>0</v>
      </c>
      <c r="IG12" s="48">
        <f>IF(J12=9,80,0)</f>
        <v>0</v>
      </c>
      <c r="IH12" s="48">
        <f>IF(J12=10,78,0)</f>
        <v>0</v>
      </c>
      <c r="II12" s="48">
        <f>IF(J12=11,75,0)</f>
        <v>0</v>
      </c>
      <c r="IJ12" s="48">
        <f>IF(J12=12,73,0)</f>
        <v>0</v>
      </c>
      <c r="IK12" s="48">
        <f>IF(J12=13,70,0)</f>
        <v>0</v>
      </c>
      <c r="IL12" s="48">
        <f>IF(J12=14,68,0)</f>
        <v>0</v>
      </c>
      <c r="IM12" s="48">
        <f>IF(J12=15,65,0)</f>
        <v>0</v>
      </c>
      <c r="IN12" s="48">
        <f>IF(J12=16,63,0)</f>
        <v>0</v>
      </c>
      <c r="IO12" s="48">
        <f>IF(J12=17,60,0)</f>
        <v>0</v>
      </c>
      <c r="IP12" s="48">
        <f>IF(J12=18,58,0)</f>
        <v>0</v>
      </c>
      <c r="IQ12" s="48">
        <f>IF(J12=19,55,0)</f>
        <v>0</v>
      </c>
      <c r="IR12" s="48">
        <f>IF(J12=20,53,0)</f>
        <v>0</v>
      </c>
      <c r="IS12" s="48">
        <f>IF(J12&gt;20,0,0)</f>
        <v>0</v>
      </c>
      <c r="IT12" s="48">
        <f>IF(J12="сх",0,0)</f>
        <v>0</v>
      </c>
      <c r="IU12" s="48">
        <f>SUM(HY12:IT12)</f>
        <v>95</v>
      </c>
      <c r="IV12" s="46"/>
    </row>
    <row r="13" spans="1:256" s="3" customFormat="1" ht="99">
      <c r="A13" s="72">
        <v>4</v>
      </c>
      <c r="B13" s="72">
        <v>377</v>
      </c>
      <c r="C13" s="74" t="s">
        <v>58</v>
      </c>
      <c r="D13" s="88" t="s">
        <v>27</v>
      </c>
      <c r="E13" s="68" t="s">
        <v>46</v>
      </c>
      <c r="F13" s="61" t="s">
        <v>47</v>
      </c>
      <c r="G13" s="60" t="s">
        <v>39</v>
      </c>
      <c r="H13" s="49">
        <v>4</v>
      </c>
      <c r="I13" s="77">
        <v>18</v>
      </c>
      <c r="J13" s="77">
        <v>6</v>
      </c>
      <c r="K13" s="50">
        <v>15</v>
      </c>
      <c r="L13" s="51">
        <v>7</v>
      </c>
      <c r="M13" s="77">
        <v>14</v>
      </c>
      <c r="N13" s="77">
        <v>6</v>
      </c>
      <c r="O13" s="76">
        <v>15</v>
      </c>
      <c r="P13" s="84">
        <f t="shared" si="0"/>
        <v>62</v>
      </c>
      <c r="Q13" s="45">
        <f>I13+K13</f>
        <v>33</v>
      </c>
      <c r="R13" s="46"/>
      <c r="S13" s="47"/>
      <c r="T13" s="46">
        <f>IF(H13=1,25,0)</f>
        <v>0</v>
      </c>
      <c r="U13" s="46">
        <f>IF(H13=2,22,0)</f>
        <v>0</v>
      </c>
      <c r="V13" s="46">
        <f>IF(H13=3,20,0)</f>
        <v>0</v>
      </c>
      <c r="W13" s="46">
        <f>IF(H13=4,18,0)</f>
        <v>18</v>
      </c>
      <c r="X13" s="46">
        <f>IF(H13=5,16,0)</f>
        <v>0</v>
      </c>
      <c r="Y13" s="46">
        <f>IF(H13=6,15,0)</f>
        <v>0</v>
      </c>
      <c r="Z13" s="46">
        <f>IF(H13=7,14,0)</f>
        <v>0</v>
      </c>
      <c r="AA13" s="46">
        <f>IF(H13=8,13,0)</f>
        <v>0</v>
      </c>
      <c r="AB13" s="46">
        <f>IF(H13=9,12,0)</f>
        <v>0</v>
      </c>
      <c r="AC13" s="46">
        <f>IF(H13=10,11,0)</f>
        <v>0</v>
      </c>
      <c r="AD13" s="46">
        <f>IF(H13=11,10,0)</f>
        <v>0</v>
      </c>
      <c r="AE13" s="46">
        <f>IF(H13=12,9,0)</f>
        <v>0</v>
      </c>
      <c r="AF13" s="46">
        <f>IF(H13=13,8,0)</f>
        <v>0</v>
      </c>
      <c r="AG13" s="46">
        <f>IF(H13=14,7,0)</f>
        <v>0</v>
      </c>
      <c r="AH13" s="46">
        <f>IF(H13=15,6,0)</f>
        <v>0</v>
      </c>
      <c r="AI13" s="46">
        <f>IF(H13=16,5,0)</f>
        <v>0</v>
      </c>
      <c r="AJ13" s="46">
        <f>IF(H13=17,4,0)</f>
        <v>0</v>
      </c>
      <c r="AK13" s="46">
        <f>IF(H13=18,3,0)</f>
        <v>0</v>
      </c>
      <c r="AL13" s="46">
        <f>IF(H13=19,2,0)</f>
        <v>0</v>
      </c>
      <c r="AM13" s="46">
        <f>IF(H13=20,1,0)</f>
        <v>0</v>
      </c>
      <c r="AN13" s="46">
        <f>IF(H13&gt;20,0,0)</f>
        <v>0</v>
      </c>
      <c r="AO13" s="46">
        <f>IF(H13="сх",0,0)</f>
        <v>0</v>
      </c>
      <c r="AP13" s="46">
        <f>SUM(T13:AN13)</f>
        <v>18</v>
      </c>
      <c r="AQ13" s="46">
        <f>IF(J13=1,25,0)</f>
        <v>0</v>
      </c>
      <c r="AR13" s="46">
        <f>IF(J13=2,22,0)</f>
        <v>0</v>
      </c>
      <c r="AS13" s="46">
        <f>IF(J13=3,20,0)</f>
        <v>0</v>
      </c>
      <c r="AT13" s="46">
        <f>IF(J13=4,18,0)</f>
        <v>0</v>
      </c>
      <c r="AU13" s="46">
        <f>IF(J13=5,16,0)</f>
        <v>0</v>
      </c>
      <c r="AV13" s="46">
        <f>IF(J13=6,15,0)</f>
        <v>15</v>
      </c>
      <c r="AW13" s="46">
        <f>IF(J13=7,14,0)</f>
        <v>0</v>
      </c>
      <c r="AX13" s="46">
        <f>IF(J13=8,13,0)</f>
        <v>0</v>
      </c>
      <c r="AY13" s="46">
        <f>IF(J13=9,12,0)</f>
        <v>0</v>
      </c>
      <c r="AZ13" s="46">
        <f>IF(J13=10,11,0)</f>
        <v>0</v>
      </c>
      <c r="BA13" s="46">
        <f>IF(J13=11,10,0)</f>
        <v>0</v>
      </c>
      <c r="BB13" s="46">
        <f>IF(J13=12,9,0)</f>
        <v>0</v>
      </c>
      <c r="BC13" s="46">
        <f>IF(J13=13,8,0)</f>
        <v>0</v>
      </c>
      <c r="BD13" s="46">
        <f>IF(J13=14,7,0)</f>
        <v>0</v>
      </c>
      <c r="BE13" s="46">
        <f>IF(J13=15,6,0)</f>
        <v>0</v>
      </c>
      <c r="BF13" s="46">
        <f>IF(J13=16,5,0)</f>
        <v>0</v>
      </c>
      <c r="BG13" s="46">
        <f>IF(J13=17,4,0)</f>
        <v>0</v>
      </c>
      <c r="BH13" s="46">
        <f>IF(J13=18,3,0)</f>
        <v>0</v>
      </c>
      <c r="BI13" s="46">
        <f>IF(J13=19,2,0)</f>
        <v>0</v>
      </c>
      <c r="BJ13" s="46">
        <f>IF(J13=20,1,0)</f>
        <v>0</v>
      </c>
      <c r="BK13" s="46">
        <f>IF(J13&gt;20,0,0)</f>
        <v>0</v>
      </c>
      <c r="BL13" s="46">
        <f>IF(J13="сх",0,0)</f>
        <v>0</v>
      </c>
      <c r="BM13" s="46">
        <f>SUM(AQ13:BK13)</f>
        <v>15</v>
      </c>
      <c r="BN13" s="46">
        <f>IF(H13=1,45,0)</f>
        <v>0</v>
      </c>
      <c r="BO13" s="46">
        <f>IF(H13=2,42,0)</f>
        <v>0</v>
      </c>
      <c r="BP13" s="46">
        <f>IF(H13=3,40,0)</f>
        <v>0</v>
      </c>
      <c r="BQ13" s="46">
        <f>IF(H13=4,38,0)</f>
        <v>38</v>
      </c>
      <c r="BR13" s="46">
        <f>IF(H13=5,36,0)</f>
        <v>0</v>
      </c>
      <c r="BS13" s="46">
        <f>IF(H13=6,35,0)</f>
        <v>0</v>
      </c>
      <c r="BT13" s="46">
        <f>IF(H13=7,34,0)</f>
        <v>0</v>
      </c>
      <c r="BU13" s="46">
        <f>IF(H13=8,33,0)</f>
        <v>0</v>
      </c>
      <c r="BV13" s="46">
        <f>IF(H13=9,32,0)</f>
        <v>0</v>
      </c>
      <c r="BW13" s="46">
        <f>IF(H13=10,31,0)</f>
        <v>0</v>
      </c>
      <c r="BX13" s="46">
        <f>IF(H13=11,30,0)</f>
        <v>0</v>
      </c>
      <c r="BY13" s="46">
        <f>IF(H13=12,29,0)</f>
        <v>0</v>
      </c>
      <c r="BZ13" s="46">
        <f>IF(H13=13,28,0)</f>
        <v>0</v>
      </c>
      <c r="CA13" s="46">
        <f>IF(H13=14,27,0)</f>
        <v>0</v>
      </c>
      <c r="CB13" s="46">
        <f>IF(H13=15,26,0)</f>
        <v>0</v>
      </c>
      <c r="CC13" s="46">
        <f>IF(H13=16,25,0)</f>
        <v>0</v>
      </c>
      <c r="CD13" s="46">
        <f>IF(H13=17,24,0)</f>
        <v>0</v>
      </c>
      <c r="CE13" s="46">
        <f>IF(H13=18,23,0)</f>
        <v>0</v>
      </c>
      <c r="CF13" s="46">
        <f>IF(H13=19,22,0)</f>
        <v>0</v>
      </c>
      <c r="CG13" s="46">
        <f>IF(H13=20,21,0)</f>
        <v>0</v>
      </c>
      <c r="CH13" s="46">
        <f>IF(H13=21,20,0)</f>
        <v>0</v>
      </c>
      <c r="CI13" s="46">
        <f>IF(H13=22,19,0)</f>
        <v>0</v>
      </c>
      <c r="CJ13" s="46">
        <f>IF(H13=23,18,0)</f>
        <v>0</v>
      </c>
      <c r="CK13" s="46">
        <f>IF(H13=24,17,0)</f>
        <v>0</v>
      </c>
      <c r="CL13" s="46">
        <f>IF(H13=25,16,0)</f>
        <v>0</v>
      </c>
      <c r="CM13" s="46">
        <f>IF(H13=26,15,0)</f>
        <v>0</v>
      </c>
      <c r="CN13" s="46">
        <f>IF(H13=27,14,0)</f>
        <v>0</v>
      </c>
      <c r="CO13" s="46">
        <f>IF(H13=28,13,0)</f>
        <v>0</v>
      </c>
      <c r="CP13" s="46">
        <f>IF(H13=29,12,0)</f>
        <v>0</v>
      </c>
      <c r="CQ13" s="46">
        <f>IF(H13=30,11,0)</f>
        <v>0</v>
      </c>
      <c r="CR13" s="46">
        <f>IF(H13=31,10,0)</f>
        <v>0</v>
      </c>
      <c r="CS13" s="46">
        <f>IF(H13=32,9,0)</f>
        <v>0</v>
      </c>
      <c r="CT13" s="46">
        <f>IF(H13=33,8,0)</f>
        <v>0</v>
      </c>
      <c r="CU13" s="46">
        <f>IF(H13=34,7,0)</f>
        <v>0</v>
      </c>
      <c r="CV13" s="46">
        <f>IF(H13=35,6,0)</f>
        <v>0</v>
      </c>
      <c r="CW13" s="46">
        <f>IF(H13=36,5,0)</f>
        <v>0</v>
      </c>
      <c r="CX13" s="46">
        <f>IF(H13=37,4,0)</f>
        <v>0</v>
      </c>
      <c r="CY13" s="46">
        <f>IF(H13=38,3,0)</f>
        <v>0</v>
      </c>
      <c r="CZ13" s="46">
        <f>IF(H13=39,2,0)</f>
        <v>0</v>
      </c>
      <c r="DA13" s="46">
        <f>IF(H13=40,1,0)</f>
        <v>0</v>
      </c>
      <c r="DB13" s="46">
        <f>IF(H13&gt;20,0,0)</f>
        <v>0</v>
      </c>
      <c r="DC13" s="46">
        <f>IF(H13="сх",0,0)</f>
        <v>0</v>
      </c>
      <c r="DD13" s="46">
        <f>SUM(BN13:DC13)</f>
        <v>38</v>
      </c>
      <c r="DE13" s="46">
        <f>IF(J13=1,45,0)</f>
        <v>0</v>
      </c>
      <c r="DF13" s="46">
        <f>IF(J13=2,42,0)</f>
        <v>0</v>
      </c>
      <c r="DG13" s="46">
        <f>IF(J13=3,40,0)</f>
        <v>0</v>
      </c>
      <c r="DH13" s="46">
        <f>IF(J13=4,38,0)</f>
        <v>0</v>
      </c>
      <c r="DI13" s="46">
        <f>IF(J13=5,36,0)</f>
        <v>0</v>
      </c>
      <c r="DJ13" s="46">
        <f>IF(J13=6,35,0)</f>
        <v>35</v>
      </c>
      <c r="DK13" s="46">
        <f>IF(J13=7,34,0)</f>
        <v>0</v>
      </c>
      <c r="DL13" s="46">
        <f>IF(J13=8,33,0)</f>
        <v>0</v>
      </c>
      <c r="DM13" s="46">
        <f>IF(J13=9,32,0)</f>
        <v>0</v>
      </c>
      <c r="DN13" s="46">
        <f>IF(J13=10,31,0)</f>
        <v>0</v>
      </c>
      <c r="DO13" s="46">
        <f>IF(J13=11,30,0)</f>
        <v>0</v>
      </c>
      <c r="DP13" s="46">
        <f>IF(J13=12,29,0)</f>
        <v>0</v>
      </c>
      <c r="DQ13" s="46">
        <f>IF(J13=13,28,0)</f>
        <v>0</v>
      </c>
      <c r="DR13" s="46">
        <f>IF(J13=14,27,0)</f>
        <v>0</v>
      </c>
      <c r="DS13" s="46">
        <f>IF(J13=15,26,0)</f>
        <v>0</v>
      </c>
      <c r="DT13" s="46">
        <f>IF(J13=16,25,0)</f>
        <v>0</v>
      </c>
      <c r="DU13" s="46">
        <f>IF(J13=17,24,0)</f>
        <v>0</v>
      </c>
      <c r="DV13" s="46">
        <f>IF(J13=18,23,0)</f>
        <v>0</v>
      </c>
      <c r="DW13" s="46">
        <f>IF(J13=19,22,0)</f>
        <v>0</v>
      </c>
      <c r="DX13" s="46">
        <f>IF(J13=20,21,0)</f>
        <v>0</v>
      </c>
      <c r="DY13" s="46">
        <f>IF(J13=21,20,0)</f>
        <v>0</v>
      </c>
      <c r="DZ13" s="46">
        <f>IF(J13=22,19,0)</f>
        <v>0</v>
      </c>
      <c r="EA13" s="46">
        <f>IF(J13=23,18,0)</f>
        <v>0</v>
      </c>
      <c r="EB13" s="46">
        <f>IF(J13=24,17,0)</f>
        <v>0</v>
      </c>
      <c r="EC13" s="46">
        <f>IF(J13=25,16,0)</f>
        <v>0</v>
      </c>
      <c r="ED13" s="46">
        <f>IF(J13=26,15,0)</f>
        <v>0</v>
      </c>
      <c r="EE13" s="46">
        <f>IF(J13=27,14,0)</f>
        <v>0</v>
      </c>
      <c r="EF13" s="46">
        <f>IF(J13=28,13,0)</f>
        <v>0</v>
      </c>
      <c r="EG13" s="46">
        <f>IF(J13=29,12,0)</f>
        <v>0</v>
      </c>
      <c r="EH13" s="46">
        <f>IF(J13=30,11,0)</f>
        <v>0</v>
      </c>
      <c r="EI13" s="46">
        <f>IF(J13=31,10,0)</f>
        <v>0</v>
      </c>
      <c r="EJ13" s="46">
        <f>IF(J13=32,9,0)</f>
        <v>0</v>
      </c>
      <c r="EK13" s="46">
        <f>IF(J13=33,8,0)</f>
        <v>0</v>
      </c>
      <c r="EL13" s="46">
        <f>IF(J13=34,7,0)</f>
        <v>0</v>
      </c>
      <c r="EM13" s="46">
        <f>IF(J13=35,6,0)</f>
        <v>0</v>
      </c>
      <c r="EN13" s="46">
        <f>IF(J13=36,5,0)</f>
        <v>0</v>
      </c>
      <c r="EO13" s="46">
        <f>IF(J13=37,4,0)</f>
        <v>0</v>
      </c>
      <c r="EP13" s="46">
        <f>IF(J13=38,3,0)</f>
        <v>0</v>
      </c>
      <c r="EQ13" s="46">
        <f>IF(J13=39,2,0)</f>
        <v>0</v>
      </c>
      <c r="ER13" s="46">
        <f>IF(J13=40,1,0)</f>
        <v>0</v>
      </c>
      <c r="ES13" s="46">
        <f>IF(J13&gt;20,0,0)</f>
        <v>0</v>
      </c>
      <c r="ET13" s="46">
        <f>IF(J13="сх",0,0)</f>
        <v>0</v>
      </c>
      <c r="EU13" s="46">
        <f>SUM(DE13:ET13)</f>
        <v>35</v>
      </c>
      <c r="EV13" s="46"/>
      <c r="EW13" s="46">
        <f>IF(H13="сх","ноль",IF(H13&gt;0,H13,"Ноль"))</f>
        <v>4</v>
      </c>
      <c r="EX13" s="46">
        <f>IF(J13="сх","ноль",IF(J13&gt;0,J13,"Ноль"))</f>
        <v>6</v>
      </c>
      <c r="EY13" s="46"/>
      <c r="EZ13" s="46">
        <f>MIN(EW13,EX13)</f>
        <v>4</v>
      </c>
      <c r="FA13" s="46" t="e">
        <f>IF(P13=#REF!,IF(J13&lt;#REF!,#REF!,FE13),#REF!)</f>
        <v>#REF!</v>
      </c>
      <c r="FB13" s="46" t="e">
        <f>IF(P13=#REF!,IF(J13&lt;#REF!,0,1))</f>
        <v>#REF!</v>
      </c>
      <c r="FC13" s="46" t="e">
        <f>IF(AND(EZ13&gt;=21,EZ13&lt;&gt;0),EZ13,IF(P13&lt;#REF!,"СТОП",FA13+FB13))</f>
        <v>#REF!</v>
      </c>
      <c r="FD13" s="46"/>
      <c r="FE13" s="46">
        <v>15</v>
      </c>
      <c r="FF13" s="46">
        <v>16</v>
      </c>
      <c r="FG13" s="46"/>
      <c r="FH13" s="48">
        <f>IF(H13=1,25,0)</f>
        <v>0</v>
      </c>
      <c r="FI13" s="48">
        <f>IF(H13=2,22,0)</f>
        <v>0</v>
      </c>
      <c r="FJ13" s="48">
        <f>IF(H13=3,20,0)</f>
        <v>0</v>
      </c>
      <c r="FK13" s="48">
        <f>IF(H13=4,18,0)</f>
        <v>18</v>
      </c>
      <c r="FL13" s="48">
        <f>IF(H13=5,16,0)</f>
        <v>0</v>
      </c>
      <c r="FM13" s="48">
        <f>IF(H13=6,15,0)</f>
        <v>0</v>
      </c>
      <c r="FN13" s="48">
        <f>IF(H13=7,14,0)</f>
        <v>0</v>
      </c>
      <c r="FO13" s="48">
        <f>IF(H13=8,13,0)</f>
        <v>0</v>
      </c>
      <c r="FP13" s="48">
        <f>IF(H13=9,12,0)</f>
        <v>0</v>
      </c>
      <c r="FQ13" s="48">
        <f>IF(H13=10,11,0)</f>
        <v>0</v>
      </c>
      <c r="FR13" s="48">
        <f>IF(H13=11,10,0)</f>
        <v>0</v>
      </c>
      <c r="FS13" s="48">
        <f>IF(H13=12,9,0)</f>
        <v>0</v>
      </c>
      <c r="FT13" s="48">
        <f>IF(H13=13,8,0)</f>
        <v>0</v>
      </c>
      <c r="FU13" s="48">
        <f>IF(H13=14,7,0)</f>
        <v>0</v>
      </c>
      <c r="FV13" s="48">
        <f>IF(H13=15,6,0)</f>
        <v>0</v>
      </c>
      <c r="FW13" s="48">
        <f>IF(H13=16,5,0)</f>
        <v>0</v>
      </c>
      <c r="FX13" s="48">
        <f>IF(H13=17,4,0)</f>
        <v>0</v>
      </c>
      <c r="FY13" s="48">
        <f>IF(H13=18,3,0)</f>
        <v>0</v>
      </c>
      <c r="FZ13" s="48">
        <f>IF(H13=19,2,0)</f>
        <v>0</v>
      </c>
      <c r="GA13" s="48">
        <f>IF(H13=20,1,0)</f>
        <v>0</v>
      </c>
      <c r="GB13" s="48">
        <f>IF(H13&gt;20,0,0)</f>
        <v>0</v>
      </c>
      <c r="GC13" s="48">
        <f>IF(H13="сх",0,0)</f>
        <v>0</v>
      </c>
      <c r="GD13" s="48">
        <f>SUM(FH13:GC13)</f>
        <v>18</v>
      </c>
      <c r="GE13" s="48">
        <f>IF(J13=1,25,0)</f>
        <v>0</v>
      </c>
      <c r="GF13" s="48">
        <f>IF(J13=2,22,0)</f>
        <v>0</v>
      </c>
      <c r="GG13" s="48">
        <f>IF(J13=3,20,0)</f>
        <v>0</v>
      </c>
      <c r="GH13" s="48">
        <f>IF(J13=4,18,0)</f>
        <v>0</v>
      </c>
      <c r="GI13" s="48">
        <f>IF(J13=5,16,0)</f>
        <v>0</v>
      </c>
      <c r="GJ13" s="48">
        <f>IF(J13=6,15,0)</f>
        <v>15</v>
      </c>
      <c r="GK13" s="48">
        <f>IF(J13=7,14,0)</f>
        <v>0</v>
      </c>
      <c r="GL13" s="48">
        <f>IF(J13=8,13,0)</f>
        <v>0</v>
      </c>
      <c r="GM13" s="48">
        <f>IF(J13=9,12,0)</f>
        <v>0</v>
      </c>
      <c r="GN13" s="48">
        <f>IF(J13=10,11,0)</f>
        <v>0</v>
      </c>
      <c r="GO13" s="48">
        <f>IF(J13=11,10,0)</f>
        <v>0</v>
      </c>
      <c r="GP13" s="48">
        <f>IF(J13=12,9,0)</f>
        <v>0</v>
      </c>
      <c r="GQ13" s="48">
        <f>IF(J13=13,8,0)</f>
        <v>0</v>
      </c>
      <c r="GR13" s="48">
        <f>IF(J13=14,7,0)</f>
        <v>0</v>
      </c>
      <c r="GS13" s="48">
        <f>IF(J13=15,6,0)</f>
        <v>0</v>
      </c>
      <c r="GT13" s="48">
        <f>IF(J13=16,5,0)</f>
        <v>0</v>
      </c>
      <c r="GU13" s="48">
        <f>IF(J13=17,4,0)</f>
        <v>0</v>
      </c>
      <c r="GV13" s="48">
        <f>IF(J13=18,3,0)</f>
        <v>0</v>
      </c>
      <c r="GW13" s="48">
        <f>IF(J13=19,2,0)</f>
        <v>0</v>
      </c>
      <c r="GX13" s="48">
        <f>IF(J13=20,1,0)</f>
        <v>0</v>
      </c>
      <c r="GY13" s="48">
        <f>IF(J13&gt;20,0,0)</f>
        <v>0</v>
      </c>
      <c r="GZ13" s="48">
        <f>IF(J13="сх",0,0)</f>
        <v>0</v>
      </c>
      <c r="HA13" s="48">
        <f>SUM(GE13:GZ13)</f>
        <v>15</v>
      </c>
      <c r="HB13" s="48">
        <f>IF(H13=1,100,0)</f>
        <v>0</v>
      </c>
      <c r="HC13" s="48">
        <f>IF(H13=2,98,0)</f>
        <v>0</v>
      </c>
      <c r="HD13" s="48">
        <f>IF(H13=3,95,0)</f>
        <v>0</v>
      </c>
      <c r="HE13" s="48">
        <f>IF(H13=4,93,0)</f>
        <v>93</v>
      </c>
      <c r="HF13" s="48">
        <f>IF(H13=5,90,0)</f>
        <v>0</v>
      </c>
      <c r="HG13" s="48">
        <f>IF(H13=6,88,0)</f>
        <v>0</v>
      </c>
      <c r="HH13" s="48">
        <f>IF(H13=7,85,0)</f>
        <v>0</v>
      </c>
      <c r="HI13" s="48">
        <f>IF(H13=8,83,0)</f>
        <v>0</v>
      </c>
      <c r="HJ13" s="48">
        <f>IF(H13=9,80,0)</f>
        <v>0</v>
      </c>
      <c r="HK13" s="48">
        <f>IF(H13=10,78,0)</f>
        <v>0</v>
      </c>
      <c r="HL13" s="48">
        <f>IF(H13=11,75,0)</f>
        <v>0</v>
      </c>
      <c r="HM13" s="48">
        <f>IF(H13=12,73,0)</f>
        <v>0</v>
      </c>
      <c r="HN13" s="48">
        <f>IF(H13=13,70,0)</f>
        <v>0</v>
      </c>
      <c r="HO13" s="48">
        <f>IF(H13=14,68,0)</f>
        <v>0</v>
      </c>
      <c r="HP13" s="48">
        <f>IF(H13=15,65,0)</f>
        <v>0</v>
      </c>
      <c r="HQ13" s="48">
        <f>IF(H13=16,63,0)</f>
        <v>0</v>
      </c>
      <c r="HR13" s="48">
        <f>IF(H13=17,60,0)</f>
        <v>0</v>
      </c>
      <c r="HS13" s="48">
        <f>IF(H13=18,58,0)</f>
        <v>0</v>
      </c>
      <c r="HT13" s="48">
        <f>IF(H13=19,55,0)</f>
        <v>0</v>
      </c>
      <c r="HU13" s="48">
        <f>IF(H13=20,53,0)</f>
        <v>0</v>
      </c>
      <c r="HV13" s="48">
        <f>IF(H13&gt;20,0,0)</f>
        <v>0</v>
      </c>
      <c r="HW13" s="48">
        <f>IF(H13="сх",0,0)</f>
        <v>0</v>
      </c>
      <c r="HX13" s="48">
        <f>SUM(HB13:HW13)</f>
        <v>93</v>
      </c>
      <c r="HY13" s="48">
        <f>IF(J13=1,100,0)</f>
        <v>0</v>
      </c>
      <c r="HZ13" s="48">
        <f>IF(J13=2,98,0)</f>
        <v>0</v>
      </c>
      <c r="IA13" s="48">
        <f>IF(J13=3,95,0)</f>
        <v>0</v>
      </c>
      <c r="IB13" s="48">
        <f>IF(J13=4,93,0)</f>
        <v>0</v>
      </c>
      <c r="IC13" s="48">
        <f>IF(J13=5,90,0)</f>
        <v>0</v>
      </c>
      <c r="ID13" s="48">
        <f>IF(J13=6,88,0)</f>
        <v>88</v>
      </c>
      <c r="IE13" s="48">
        <f>IF(J13=7,85,0)</f>
        <v>0</v>
      </c>
      <c r="IF13" s="48">
        <f>IF(J13=8,83,0)</f>
        <v>0</v>
      </c>
      <c r="IG13" s="48">
        <f>IF(J13=9,80,0)</f>
        <v>0</v>
      </c>
      <c r="IH13" s="48">
        <f>IF(J13=10,78,0)</f>
        <v>0</v>
      </c>
      <c r="II13" s="48">
        <f>IF(J13=11,75,0)</f>
        <v>0</v>
      </c>
      <c r="IJ13" s="48">
        <f>IF(J13=12,73,0)</f>
        <v>0</v>
      </c>
      <c r="IK13" s="48">
        <f>IF(J13=13,70,0)</f>
        <v>0</v>
      </c>
      <c r="IL13" s="48">
        <f>IF(J13=14,68,0)</f>
        <v>0</v>
      </c>
      <c r="IM13" s="48">
        <f>IF(J13=15,65,0)</f>
        <v>0</v>
      </c>
      <c r="IN13" s="48">
        <f>IF(J13=16,63,0)</f>
        <v>0</v>
      </c>
      <c r="IO13" s="48">
        <f>IF(J13=17,60,0)</f>
        <v>0</v>
      </c>
      <c r="IP13" s="48">
        <f>IF(J13=18,58,0)</f>
        <v>0</v>
      </c>
      <c r="IQ13" s="48">
        <f>IF(J13=19,55,0)</f>
        <v>0</v>
      </c>
      <c r="IR13" s="48">
        <f>IF(J13=20,53,0)</f>
        <v>0</v>
      </c>
      <c r="IS13" s="48">
        <f>IF(J13&gt;20,0,0)</f>
        <v>0</v>
      </c>
      <c r="IT13" s="48">
        <f>IF(J13="сх",0,0)</f>
        <v>0</v>
      </c>
      <c r="IU13" s="48">
        <f>SUM(HY13:IT13)</f>
        <v>88</v>
      </c>
      <c r="IV13" s="46"/>
    </row>
    <row r="14" spans="1:256" s="3" customFormat="1" ht="99">
      <c r="A14" s="72">
        <v>5</v>
      </c>
      <c r="B14" s="72">
        <v>116</v>
      </c>
      <c r="C14" s="74" t="s">
        <v>57</v>
      </c>
      <c r="D14" s="88" t="s">
        <v>28</v>
      </c>
      <c r="E14" s="68" t="s">
        <v>62</v>
      </c>
      <c r="F14" s="61" t="s">
        <v>49</v>
      </c>
      <c r="G14" s="60" t="s">
        <v>35</v>
      </c>
      <c r="H14" s="49">
        <v>6</v>
      </c>
      <c r="I14" s="77">
        <v>15</v>
      </c>
      <c r="J14" s="77">
        <v>5</v>
      </c>
      <c r="K14" s="50">
        <v>16</v>
      </c>
      <c r="L14" s="51">
        <v>6</v>
      </c>
      <c r="M14" s="77">
        <v>15</v>
      </c>
      <c r="N14" s="77">
        <v>5</v>
      </c>
      <c r="O14" s="76">
        <v>16</v>
      </c>
      <c r="P14" s="84">
        <f t="shared" si="0"/>
        <v>62</v>
      </c>
      <c r="Q14" s="45">
        <f>I14+K14</f>
        <v>31</v>
      </c>
      <c r="R14" s="46"/>
      <c r="S14" s="47"/>
      <c r="T14" s="46">
        <f>IF(H14=1,25,0)</f>
        <v>0</v>
      </c>
      <c r="U14" s="46">
        <f>IF(H14=2,22,0)</f>
        <v>0</v>
      </c>
      <c r="V14" s="46">
        <f>IF(H14=3,20,0)</f>
        <v>0</v>
      </c>
      <c r="W14" s="46">
        <f>IF(H14=4,18,0)</f>
        <v>0</v>
      </c>
      <c r="X14" s="46">
        <f>IF(H14=5,16,0)</f>
        <v>0</v>
      </c>
      <c r="Y14" s="46">
        <f>IF(H14=6,15,0)</f>
        <v>15</v>
      </c>
      <c r="Z14" s="46">
        <f>IF(H14=7,14,0)</f>
        <v>0</v>
      </c>
      <c r="AA14" s="46">
        <f>IF(H14=8,13,0)</f>
        <v>0</v>
      </c>
      <c r="AB14" s="46">
        <f>IF(H14=9,12,0)</f>
        <v>0</v>
      </c>
      <c r="AC14" s="46">
        <f>IF(H14=10,11,0)</f>
        <v>0</v>
      </c>
      <c r="AD14" s="46">
        <f>IF(H14=11,10,0)</f>
        <v>0</v>
      </c>
      <c r="AE14" s="46">
        <f>IF(H14=12,9,0)</f>
        <v>0</v>
      </c>
      <c r="AF14" s="46">
        <f>IF(H14=13,8,0)</f>
        <v>0</v>
      </c>
      <c r="AG14" s="46">
        <f>IF(H14=14,7,0)</f>
        <v>0</v>
      </c>
      <c r="AH14" s="46">
        <f>IF(H14=15,6,0)</f>
        <v>0</v>
      </c>
      <c r="AI14" s="46">
        <f>IF(H14=16,5,0)</f>
        <v>0</v>
      </c>
      <c r="AJ14" s="46">
        <f>IF(H14=17,4,0)</f>
        <v>0</v>
      </c>
      <c r="AK14" s="46">
        <f>IF(H14=18,3,0)</f>
        <v>0</v>
      </c>
      <c r="AL14" s="46">
        <f>IF(H14=19,2,0)</f>
        <v>0</v>
      </c>
      <c r="AM14" s="46">
        <f>IF(H14=20,1,0)</f>
        <v>0</v>
      </c>
      <c r="AN14" s="46">
        <f>IF(H14&gt;20,0,0)</f>
        <v>0</v>
      </c>
      <c r="AO14" s="46">
        <f>IF(H14="сх",0,0)</f>
        <v>0</v>
      </c>
      <c r="AP14" s="46">
        <f>SUM(T14:AN14)</f>
        <v>15</v>
      </c>
      <c r="AQ14" s="46">
        <f>IF(J14=1,25,0)</f>
        <v>0</v>
      </c>
      <c r="AR14" s="46">
        <f>IF(J14=2,22,0)</f>
        <v>0</v>
      </c>
      <c r="AS14" s="46">
        <f>IF(J14=3,20,0)</f>
        <v>0</v>
      </c>
      <c r="AT14" s="46">
        <f>IF(J14=4,18,0)</f>
        <v>0</v>
      </c>
      <c r="AU14" s="46">
        <f>IF(J14=5,16,0)</f>
        <v>16</v>
      </c>
      <c r="AV14" s="46">
        <f>IF(J14=6,15,0)</f>
        <v>0</v>
      </c>
      <c r="AW14" s="46">
        <f>IF(J14=7,14,0)</f>
        <v>0</v>
      </c>
      <c r="AX14" s="46">
        <f>IF(J14=8,13,0)</f>
        <v>0</v>
      </c>
      <c r="AY14" s="46">
        <f>IF(J14=9,12,0)</f>
        <v>0</v>
      </c>
      <c r="AZ14" s="46">
        <f>IF(J14=10,11,0)</f>
        <v>0</v>
      </c>
      <c r="BA14" s="46">
        <f>IF(J14=11,10,0)</f>
        <v>0</v>
      </c>
      <c r="BB14" s="46">
        <f>IF(J14=12,9,0)</f>
        <v>0</v>
      </c>
      <c r="BC14" s="46">
        <f>IF(J14=13,8,0)</f>
        <v>0</v>
      </c>
      <c r="BD14" s="46">
        <f>IF(J14=14,7,0)</f>
        <v>0</v>
      </c>
      <c r="BE14" s="46">
        <f>IF(J14=15,6,0)</f>
        <v>0</v>
      </c>
      <c r="BF14" s="46">
        <f>IF(J14=16,5,0)</f>
        <v>0</v>
      </c>
      <c r="BG14" s="46">
        <f>IF(J14=17,4,0)</f>
        <v>0</v>
      </c>
      <c r="BH14" s="46">
        <f>IF(J14=18,3,0)</f>
        <v>0</v>
      </c>
      <c r="BI14" s="46">
        <f>IF(J14=19,2,0)</f>
        <v>0</v>
      </c>
      <c r="BJ14" s="46">
        <f>IF(J14=20,1,0)</f>
        <v>0</v>
      </c>
      <c r="BK14" s="46">
        <f>IF(J14&gt;20,0,0)</f>
        <v>0</v>
      </c>
      <c r="BL14" s="46">
        <f>IF(J14="сх",0,0)</f>
        <v>0</v>
      </c>
      <c r="BM14" s="46">
        <f>SUM(AQ14:BK14)</f>
        <v>16</v>
      </c>
      <c r="BN14" s="46">
        <f>IF(H14=1,45,0)</f>
        <v>0</v>
      </c>
      <c r="BO14" s="46">
        <f>IF(H14=2,42,0)</f>
        <v>0</v>
      </c>
      <c r="BP14" s="46">
        <f>IF(H14=3,40,0)</f>
        <v>0</v>
      </c>
      <c r="BQ14" s="46">
        <f>IF(H14=4,38,0)</f>
        <v>0</v>
      </c>
      <c r="BR14" s="46">
        <f>IF(H14=5,36,0)</f>
        <v>0</v>
      </c>
      <c r="BS14" s="46">
        <f>IF(H14=6,35,0)</f>
        <v>35</v>
      </c>
      <c r="BT14" s="46">
        <f>IF(H14=7,34,0)</f>
        <v>0</v>
      </c>
      <c r="BU14" s="46">
        <f>IF(H14=8,33,0)</f>
        <v>0</v>
      </c>
      <c r="BV14" s="46">
        <f>IF(H14=9,32,0)</f>
        <v>0</v>
      </c>
      <c r="BW14" s="46">
        <f>IF(H14=10,31,0)</f>
        <v>0</v>
      </c>
      <c r="BX14" s="46">
        <f>IF(H14=11,30,0)</f>
        <v>0</v>
      </c>
      <c r="BY14" s="46">
        <f>IF(H14=12,29,0)</f>
        <v>0</v>
      </c>
      <c r="BZ14" s="46">
        <f>IF(H14=13,28,0)</f>
        <v>0</v>
      </c>
      <c r="CA14" s="46">
        <f>IF(H14=14,27,0)</f>
        <v>0</v>
      </c>
      <c r="CB14" s="46">
        <f>IF(H14=15,26,0)</f>
        <v>0</v>
      </c>
      <c r="CC14" s="46">
        <f>IF(H14=16,25,0)</f>
        <v>0</v>
      </c>
      <c r="CD14" s="46">
        <f>IF(H14=17,24,0)</f>
        <v>0</v>
      </c>
      <c r="CE14" s="46">
        <f>IF(H14=18,23,0)</f>
        <v>0</v>
      </c>
      <c r="CF14" s="46">
        <f>IF(H14=19,22,0)</f>
        <v>0</v>
      </c>
      <c r="CG14" s="46">
        <f>IF(H14=20,21,0)</f>
        <v>0</v>
      </c>
      <c r="CH14" s="46">
        <f>IF(H14=21,20,0)</f>
        <v>0</v>
      </c>
      <c r="CI14" s="46">
        <f>IF(H14=22,19,0)</f>
        <v>0</v>
      </c>
      <c r="CJ14" s="46">
        <f>IF(H14=23,18,0)</f>
        <v>0</v>
      </c>
      <c r="CK14" s="46">
        <f>IF(H14=24,17,0)</f>
        <v>0</v>
      </c>
      <c r="CL14" s="46">
        <f>IF(H14=25,16,0)</f>
        <v>0</v>
      </c>
      <c r="CM14" s="46">
        <f>IF(H14=26,15,0)</f>
        <v>0</v>
      </c>
      <c r="CN14" s="46">
        <f>IF(H14=27,14,0)</f>
        <v>0</v>
      </c>
      <c r="CO14" s="46">
        <f>IF(H14=28,13,0)</f>
        <v>0</v>
      </c>
      <c r="CP14" s="46">
        <f>IF(H14=29,12,0)</f>
        <v>0</v>
      </c>
      <c r="CQ14" s="46">
        <f>IF(H14=30,11,0)</f>
        <v>0</v>
      </c>
      <c r="CR14" s="46">
        <f>IF(H14=31,10,0)</f>
        <v>0</v>
      </c>
      <c r="CS14" s="46">
        <f>IF(H14=32,9,0)</f>
        <v>0</v>
      </c>
      <c r="CT14" s="46">
        <f>IF(H14=33,8,0)</f>
        <v>0</v>
      </c>
      <c r="CU14" s="46">
        <f>IF(H14=34,7,0)</f>
        <v>0</v>
      </c>
      <c r="CV14" s="46">
        <f>IF(H14=35,6,0)</f>
        <v>0</v>
      </c>
      <c r="CW14" s="46">
        <f>IF(H14=36,5,0)</f>
        <v>0</v>
      </c>
      <c r="CX14" s="46">
        <f>IF(H14=37,4,0)</f>
        <v>0</v>
      </c>
      <c r="CY14" s="46">
        <f>IF(H14=38,3,0)</f>
        <v>0</v>
      </c>
      <c r="CZ14" s="46">
        <f>IF(H14=39,2,0)</f>
        <v>0</v>
      </c>
      <c r="DA14" s="46">
        <f>IF(H14=40,1,0)</f>
        <v>0</v>
      </c>
      <c r="DB14" s="46">
        <f>IF(H14&gt;20,0,0)</f>
        <v>0</v>
      </c>
      <c r="DC14" s="46">
        <f>IF(H14="сх",0,0)</f>
        <v>0</v>
      </c>
      <c r="DD14" s="46">
        <f>SUM(BN14:DC14)</f>
        <v>35</v>
      </c>
      <c r="DE14" s="46">
        <f>IF(J14=1,45,0)</f>
        <v>0</v>
      </c>
      <c r="DF14" s="46">
        <f>IF(J14=2,42,0)</f>
        <v>0</v>
      </c>
      <c r="DG14" s="46">
        <f>IF(J14=3,40,0)</f>
        <v>0</v>
      </c>
      <c r="DH14" s="46">
        <f>IF(J14=4,38,0)</f>
        <v>0</v>
      </c>
      <c r="DI14" s="46">
        <f>IF(J14=5,36,0)</f>
        <v>36</v>
      </c>
      <c r="DJ14" s="46">
        <f>IF(J14=6,35,0)</f>
        <v>0</v>
      </c>
      <c r="DK14" s="46">
        <f>IF(J14=7,34,0)</f>
        <v>0</v>
      </c>
      <c r="DL14" s="46">
        <f>IF(J14=8,33,0)</f>
        <v>0</v>
      </c>
      <c r="DM14" s="46">
        <f>IF(J14=9,32,0)</f>
        <v>0</v>
      </c>
      <c r="DN14" s="46">
        <f>IF(J14=10,31,0)</f>
        <v>0</v>
      </c>
      <c r="DO14" s="46">
        <f>IF(J14=11,30,0)</f>
        <v>0</v>
      </c>
      <c r="DP14" s="46">
        <f>IF(J14=12,29,0)</f>
        <v>0</v>
      </c>
      <c r="DQ14" s="46">
        <f>IF(J14=13,28,0)</f>
        <v>0</v>
      </c>
      <c r="DR14" s="46">
        <f>IF(J14=14,27,0)</f>
        <v>0</v>
      </c>
      <c r="DS14" s="46">
        <f>IF(J14=15,26,0)</f>
        <v>0</v>
      </c>
      <c r="DT14" s="46">
        <f>IF(J14=16,25,0)</f>
        <v>0</v>
      </c>
      <c r="DU14" s="46">
        <f>IF(J14=17,24,0)</f>
        <v>0</v>
      </c>
      <c r="DV14" s="46">
        <f>IF(J14=18,23,0)</f>
        <v>0</v>
      </c>
      <c r="DW14" s="46">
        <f>IF(J14=19,22,0)</f>
        <v>0</v>
      </c>
      <c r="DX14" s="46">
        <f>IF(J14=20,21,0)</f>
        <v>0</v>
      </c>
      <c r="DY14" s="46">
        <f>IF(J14=21,20,0)</f>
        <v>0</v>
      </c>
      <c r="DZ14" s="46">
        <f>IF(J14=22,19,0)</f>
        <v>0</v>
      </c>
      <c r="EA14" s="46">
        <f>IF(J14=23,18,0)</f>
        <v>0</v>
      </c>
      <c r="EB14" s="46">
        <f>IF(J14=24,17,0)</f>
        <v>0</v>
      </c>
      <c r="EC14" s="46">
        <f>IF(J14=25,16,0)</f>
        <v>0</v>
      </c>
      <c r="ED14" s="46">
        <f>IF(J14=26,15,0)</f>
        <v>0</v>
      </c>
      <c r="EE14" s="46">
        <f>IF(J14=27,14,0)</f>
        <v>0</v>
      </c>
      <c r="EF14" s="46">
        <f>IF(J14=28,13,0)</f>
        <v>0</v>
      </c>
      <c r="EG14" s="46">
        <f>IF(J14=29,12,0)</f>
        <v>0</v>
      </c>
      <c r="EH14" s="46">
        <f>IF(J14=30,11,0)</f>
        <v>0</v>
      </c>
      <c r="EI14" s="46">
        <f>IF(J14=31,10,0)</f>
        <v>0</v>
      </c>
      <c r="EJ14" s="46">
        <f>IF(J14=32,9,0)</f>
        <v>0</v>
      </c>
      <c r="EK14" s="46">
        <f>IF(J14=33,8,0)</f>
        <v>0</v>
      </c>
      <c r="EL14" s="46">
        <f>IF(J14=34,7,0)</f>
        <v>0</v>
      </c>
      <c r="EM14" s="46">
        <f>IF(J14=35,6,0)</f>
        <v>0</v>
      </c>
      <c r="EN14" s="46">
        <f>IF(J14=36,5,0)</f>
        <v>0</v>
      </c>
      <c r="EO14" s="46">
        <f>IF(J14=37,4,0)</f>
        <v>0</v>
      </c>
      <c r="EP14" s="46">
        <f>IF(J14=38,3,0)</f>
        <v>0</v>
      </c>
      <c r="EQ14" s="46">
        <f>IF(J14=39,2,0)</f>
        <v>0</v>
      </c>
      <c r="ER14" s="46">
        <f>IF(J14=40,1,0)</f>
        <v>0</v>
      </c>
      <c r="ES14" s="46">
        <f>IF(J14&gt;20,0,0)</f>
        <v>0</v>
      </c>
      <c r="ET14" s="46">
        <f>IF(J14="сх",0,0)</f>
        <v>0</v>
      </c>
      <c r="EU14" s="46">
        <f>SUM(DE14:ET14)</f>
        <v>36</v>
      </c>
      <c r="EV14" s="46"/>
      <c r="EW14" s="46">
        <f>IF(H14="сх","ноль",IF(H14&gt;0,H14,"Ноль"))</f>
        <v>6</v>
      </c>
      <c r="EX14" s="46">
        <f>IF(J14="сх","ноль",IF(J14&gt;0,J14,"Ноль"))</f>
        <v>5</v>
      </c>
      <c r="EY14" s="46"/>
      <c r="EZ14" s="46">
        <f>MIN(EW14,EX14)</f>
        <v>5</v>
      </c>
      <c r="FA14" s="46" t="e">
        <f>IF(P14=#REF!,IF(J14&lt;#REF!,#REF!,FE14),#REF!)</f>
        <v>#REF!</v>
      </c>
      <c r="FB14" s="46" t="e">
        <f>IF(P14=#REF!,IF(J14&lt;#REF!,0,1))</f>
        <v>#REF!</v>
      </c>
      <c r="FC14" s="46" t="e">
        <f>IF(AND(EZ14&gt;=21,EZ14&lt;&gt;0),EZ14,IF(P14&lt;#REF!,"СТОП",FA14+FB14))</f>
        <v>#REF!</v>
      </c>
      <c r="FD14" s="46"/>
      <c r="FE14" s="46">
        <v>15</v>
      </c>
      <c r="FF14" s="46">
        <v>16</v>
      </c>
      <c r="FG14" s="46"/>
      <c r="FH14" s="48">
        <f>IF(H14=1,25,0)</f>
        <v>0</v>
      </c>
      <c r="FI14" s="48">
        <f>IF(H14=2,22,0)</f>
        <v>0</v>
      </c>
      <c r="FJ14" s="48">
        <f>IF(H14=3,20,0)</f>
        <v>0</v>
      </c>
      <c r="FK14" s="48">
        <f>IF(H14=4,18,0)</f>
        <v>0</v>
      </c>
      <c r="FL14" s="48">
        <f>IF(H14=5,16,0)</f>
        <v>0</v>
      </c>
      <c r="FM14" s="48">
        <f>IF(H14=6,15,0)</f>
        <v>15</v>
      </c>
      <c r="FN14" s="48">
        <f>IF(H14=7,14,0)</f>
        <v>0</v>
      </c>
      <c r="FO14" s="48">
        <f>IF(H14=8,13,0)</f>
        <v>0</v>
      </c>
      <c r="FP14" s="48">
        <f>IF(H14=9,12,0)</f>
        <v>0</v>
      </c>
      <c r="FQ14" s="48">
        <f>IF(H14=10,11,0)</f>
        <v>0</v>
      </c>
      <c r="FR14" s="48">
        <f>IF(H14=11,10,0)</f>
        <v>0</v>
      </c>
      <c r="FS14" s="48">
        <f>IF(H14=12,9,0)</f>
        <v>0</v>
      </c>
      <c r="FT14" s="48">
        <f>IF(H14=13,8,0)</f>
        <v>0</v>
      </c>
      <c r="FU14" s="48">
        <f>IF(H14=14,7,0)</f>
        <v>0</v>
      </c>
      <c r="FV14" s="48">
        <f>IF(H14=15,6,0)</f>
        <v>0</v>
      </c>
      <c r="FW14" s="48">
        <f>IF(H14=16,5,0)</f>
        <v>0</v>
      </c>
      <c r="FX14" s="48">
        <f>IF(H14=17,4,0)</f>
        <v>0</v>
      </c>
      <c r="FY14" s="48">
        <f>IF(H14=18,3,0)</f>
        <v>0</v>
      </c>
      <c r="FZ14" s="48">
        <f>IF(H14=19,2,0)</f>
        <v>0</v>
      </c>
      <c r="GA14" s="48">
        <f>IF(H14=20,1,0)</f>
        <v>0</v>
      </c>
      <c r="GB14" s="48">
        <f>IF(H14&gt;20,0,0)</f>
        <v>0</v>
      </c>
      <c r="GC14" s="48">
        <f>IF(H14="сх",0,0)</f>
        <v>0</v>
      </c>
      <c r="GD14" s="48">
        <f>SUM(FH14:GC14)</f>
        <v>15</v>
      </c>
      <c r="GE14" s="48">
        <f>IF(J14=1,25,0)</f>
        <v>0</v>
      </c>
      <c r="GF14" s="48">
        <f>IF(J14=2,22,0)</f>
        <v>0</v>
      </c>
      <c r="GG14" s="48">
        <f>IF(J14=3,20,0)</f>
        <v>0</v>
      </c>
      <c r="GH14" s="48">
        <f>IF(J14=4,18,0)</f>
        <v>0</v>
      </c>
      <c r="GI14" s="48">
        <f>IF(J14=5,16,0)</f>
        <v>16</v>
      </c>
      <c r="GJ14" s="48">
        <f>IF(J14=6,15,0)</f>
        <v>0</v>
      </c>
      <c r="GK14" s="48">
        <f>IF(J14=7,14,0)</f>
        <v>0</v>
      </c>
      <c r="GL14" s="48">
        <f>IF(J14=8,13,0)</f>
        <v>0</v>
      </c>
      <c r="GM14" s="48">
        <f>IF(J14=9,12,0)</f>
        <v>0</v>
      </c>
      <c r="GN14" s="48">
        <f>IF(J14=10,11,0)</f>
        <v>0</v>
      </c>
      <c r="GO14" s="48">
        <f>IF(J14=11,10,0)</f>
        <v>0</v>
      </c>
      <c r="GP14" s="48">
        <f>IF(J14=12,9,0)</f>
        <v>0</v>
      </c>
      <c r="GQ14" s="48">
        <f>IF(J14=13,8,0)</f>
        <v>0</v>
      </c>
      <c r="GR14" s="48">
        <f>IF(J14=14,7,0)</f>
        <v>0</v>
      </c>
      <c r="GS14" s="48">
        <f>IF(J14=15,6,0)</f>
        <v>0</v>
      </c>
      <c r="GT14" s="48">
        <f>IF(J14=16,5,0)</f>
        <v>0</v>
      </c>
      <c r="GU14" s="48">
        <f>IF(J14=17,4,0)</f>
        <v>0</v>
      </c>
      <c r="GV14" s="48">
        <f>IF(J14=18,3,0)</f>
        <v>0</v>
      </c>
      <c r="GW14" s="48">
        <f>IF(J14=19,2,0)</f>
        <v>0</v>
      </c>
      <c r="GX14" s="48">
        <f>IF(J14=20,1,0)</f>
        <v>0</v>
      </c>
      <c r="GY14" s="48">
        <f>IF(J14&gt;20,0,0)</f>
        <v>0</v>
      </c>
      <c r="GZ14" s="48">
        <f>IF(J14="сх",0,0)</f>
        <v>0</v>
      </c>
      <c r="HA14" s="48">
        <f>SUM(GE14:GZ14)</f>
        <v>16</v>
      </c>
      <c r="HB14" s="48">
        <f>IF(H14=1,100,0)</f>
        <v>0</v>
      </c>
      <c r="HC14" s="48">
        <f>IF(H14=2,98,0)</f>
        <v>0</v>
      </c>
      <c r="HD14" s="48">
        <f>IF(H14=3,95,0)</f>
        <v>0</v>
      </c>
      <c r="HE14" s="48">
        <f>IF(H14=4,93,0)</f>
        <v>0</v>
      </c>
      <c r="HF14" s="48">
        <f>IF(H14=5,90,0)</f>
        <v>0</v>
      </c>
      <c r="HG14" s="48">
        <f>IF(H14=6,88,0)</f>
        <v>88</v>
      </c>
      <c r="HH14" s="48">
        <f>IF(H14=7,85,0)</f>
        <v>0</v>
      </c>
      <c r="HI14" s="48">
        <f>IF(H14=8,83,0)</f>
        <v>0</v>
      </c>
      <c r="HJ14" s="48">
        <f>IF(H14=9,80,0)</f>
        <v>0</v>
      </c>
      <c r="HK14" s="48">
        <f>IF(H14=10,78,0)</f>
        <v>0</v>
      </c>
      <c r="HL14" s="48">
        <f>IF(H14=11,75,0)</f>
        <v>0</v>
      </c>
      <c r="HM14" s="48">
        <f>IF(H14=12,73,0)</f>
        <v>0</v>
      </c>
      <c r="HN14" s="48">
        <f>IF(H14=13,70,0)</f>
        <v>0</v>
      </c>
      <c r="HO14" s="48">
        <f>IF(H14=14,68,0)</f>
        <v>0</v>
      </c>
      <c r="HP14" s="48">
        <f>IF(H14=15,65,0)</f>
        <v>0</v>
      </c>
      <c r="HQ14" s="48">
        <f>IF(H14=16,63,0)</f>
        <v>0</v>
      </c>
      <c r="HR14" s="48">
        <f>IF(H14=17,60,0)</f>
        <v>0</v>
      </c>
      <c r="HS14" s="48">
        <f>IF(H14=18,58,0)</f>
        <v>0</v>
      </c>
      <c r="HT14" s="48">
        <f>IF(H14=19,55,0)</f>
        <v>0</v>
      </c>
      <c r="HU14" s="48">
        <f>IF(H14=20,53,0)</f>
        <v>0</v>
      </c>
      <c r="HV14" s="48">
        <f>IF(H14&gt;20,0,0)</f>
        <v>0</v>
      </c>
      <c r="HW14" s="48">
        <f>IF(H14="сх",0,0)</f>
        <v>0</v>
      </c>
      <c r="HX14" s="48">
        <f>SUM(HB14:HW14)</f>
        <v>88</v>
      </c>
      <c r="HY14" s="48">
        <f>IF(J14=1,100,0)</f>
        <v>0</v>
      </c>
      <c r="HZ14" s="48">
        <f>IF(J14=2,98,0)</f>
        <v>0</v>
      </c>
      <c r="IA14" s="48">
        <f>IF(J14=3,95,0)</f>
        <v>0</v>
      </c>
      <c r="IB14" s="48">
        <f>IF(J14=4,93,0)</f>
        <v>0</v>
      </c>
      <c r="IC14" s="48">
        <f>IF(J14=5,90,0)</f>
        <v>90</v>
      </c>
      <c r="ID14" s="48">
        <f>IF(J14=6,88,0)</f>
        <v>0</v>
      </c>
      <c r="IE14" s="48">
        <f>IF(J14=7,85,0)</f>
        <v>0</v>
      </c>
      <c r="IF14" s="48">
        <f>IF(J14=8,83,0)</f>
        <v>0</v>
      </c>
      <c r="IG14" s="48">
        <f>IF(J14=9,80,0)</f>
        <v>0</v>
      </c>
      <c r="IH14" s="48">
        <f>IF(J14=10,78,0)</f>
        <v>0</v>
      </c>
      <c r="II14" s="48">
        <f>IF(J14=11,75,0)</f>
        <v>0</v>
      </c>
      <c r="IJ14" s="48">
        <f>IF(J14=12,73,0)</f>
        <v>0</v>
      </c>
      <c r="IK14" s="48">
        <f>IF(J14=13,70,0)</f>
        <v>0</v>
      </c>
      <c r="IL14" s="48">
        <f>IF(J14=14,68,0)</f>
        <v>0</v>
      </c>
      <c r="IM14" s="48">
        <f>IF(J14=15,65,0)</f>
        <v>0</v>
      </c>
      <c r="IN14" s="48">
        <f>IF(J14=16,63,0)</f>
        <v>0</v>
      </c>
      <c r="IO14" s="48">
        <f>IF(J14=17,60,0)</f>
        <v>0</v>
      </c>
      <c r="IP14" s="48">
        <f>IF(J14=18,58,0)</f>
        <v>0</v>
      </c>
      <c r="IQ14" s="48">
        <f>IF(J14=19,55,0)</f>
        <v>0</v>
      </c>
      <c r="IR14" s="48">
        <f>IF(J14=20,53,0)</f>
        <v>0</v>
      </c>
      <c r="IS14" s="48">
        <f>IF(J14&gt;20,0,0)</f>
        <v>0</v>
      </c>
      <c r="IT14" s="48">
        <f>IF(J14="сх",0,0)</f>
        <v>0</v>
      </c>
      <c r="IU14" s="48">
        <f>SUM(HY14:IT14)</f>
        <v>90</v>
      </c>
      <c r="IV14" s="46"/>
    </row>
    <row r="15" spans="1:256" s="3" customFormat="1" ht="99">
      <c r="A15" s="72">
        <v>6</v>
      </c>
      <c r="B15" s="72">
        <v>88</v>
      </c>
      <c r="C15" s="74" t="s">
        <v>55</v>
      </c>
      <c r="D15" s="88" t="s">
        <v>28</v>
      </c>
      <c r="E15" s="68" t="s">
        <v>46</v>
      </c>
      <c r="F15" s="61" t="s">
        <v>36</v>
      </c>
      <c r="G15" s="60" t="s">
        <v>37</v>
      </c>
      <c r="H15" s="49">
        <v>3</v>
      </c>
      <c r="I15" s="77">
        <v>20</v>
      </c>
      <c r="J15" s="77"/>
      <c r="K15" s="50"/>
      <c r="L15" s="51">
        <v>3</v>
      </c>
      <c r="M15" s="77">
        <v>20</v>
      </c>
      <c r="N15" s="77">
        <v>3</v>
      </c>
      <c r="O15" s="76">
        <v>20</v>
      </c>
      <c r="P15" s="84">
        <f t="shared" si="0"/>
        <v>60</v>
      </c>
      <c r="Q15" s="45">
        <f>I15+K15</f>
        <v>20</v>
      </c>
      <c r="R15" s="46"/>
      <c r="S15" s="47"/>
      <c r="T15" s="46">
        <f>IF(H15=1,25,0)</f>
        <v>0</v>
      </c>
      <c r="U15" s="46">
        <f>IF(H15=2,22,0)</f>
        <v>0</v>
      </c>
      <c r="V15" s="46">
        <f>IF(H15=3,20,0)</f>
        <v>20</v>
      </c>
      <c r="W15" s="46">
        <f>IF(H15=4,18,0)</f>
        <v>0</v>
      </c>
      <c r="X15" s="46">
        <f>IF(H15=5,16,0)</f>
        <v>0</v>
      </c>
      <c r="Y15" s="46">
        <f>IF(H15=6,15,0)</f>
        <v>0</v>
      </c>
      <c r="Z15" s="46">
        <f>IF(H15=7,14,0)</f>
        <v>0</v>
      </c>
      <c r="AA15" s="46">
        <f>IF(H15=8,13,0)</f>
        <v>0</v>
      </c>
      <c r="AB15" s="46">
        <f>IF(H15=9,12,0)</f>
        <v>0</v>
      </c>
      <c r="AC15" s="46">
        <f>IF(H15=10,11,0)</f>
        <v>0</v>
      </c>
      <c r="AD15" s="46">
        <f>IF(H15=11,10,0)</f>
        <v>0</v>
      </c>
      <c r="AE15" s="46">
        <f>IF(H15=12,9,0)</f>
        <v>0</v>
      </c>
      <c r="AF15" s="46">
        <f>IF(H15=13,8,0)</f>
        <v>0</v>
      </c>
      <c r="AG15" s="46">
        <f>IF(H15=14,7,0)</f>
        <v>0</v>
      </c>
      <c r="AH15" s="46">
        <f>IF(H15=15,6,0)</f>
        <v>0</v>
      </c>
      <c r="AI15" s="46">
        <f>IF(H15=16,5,0)</f>
        <v>0</v>
      </c>
      <c r="AJ15" s="46">
        <f>IF(H15=17,4,0)</f>
        <v>0</v>
      </c>
      <c r="AK15" s="46">
        <f>IF(H15=18,3,0)</f>
        <v>0</v>
      </c>
      <c r="AL15" s="46">
        <f>IF(H15=19,2,0)</f>
        <v>0</v>
      </c>
      <c r="AM15" s="46">
        <f>IF(H15=20,1,0)</f>
        <v>0</v>
      </c>
      <c r="AN15" s="46">
        <f>IF(H15&gt;20,0,0)</f>
        <v>0</v>
      </c>
      <c r="AO15" s="46">
        <f>IF(H15="сх",0,0)</f>
        <v>0</v>
      </c>
      <c r="AP15" s="46">
        <f>SUM(T15:AN15)</f>
        <v>20</v>
      </c>
      <c r="AQ15" s="46">
        <f>IF(J15=1,25,0)</f>
        <v>0</v>
      </c>
      <c r="AR15" s="46">
        <f>IF(J15=2,22,0)</f>
        <v>0</v>
      </c>
      <c r="AS15" s="46">
        <f>IF(J15=3,20,0)</f>
        <v>0</v>
      </c>
      <c r="AT15" s="46">
        <f>IF(J15=4,18,0)</f>
        <v>0</v>
      </c>
      <c r="AU15" s="46">
        <f>IF(J15=5,16,0)</f>
        <v>0</v>
      </c>
      <c r="AV15" s="46">
        <f>IF(J15=6,15,0)</f>
        <v>0</v>
      </c>
      <c r="AW15" s="46">
        <f>IF(J15=7,14,0)</f>
        <v>0</v>
      </c>
      <c r="AX15" s="46">
        <f>IF(J15=8,13,0)</f>
        <v>0</v>
      </c>
      <c r="AY15" s="46">
        <f>IF(J15=9,12,0)</f>
        <v>0</v>
      </c>
      <c r="AZ15" s="46">
        <f>IF(J15=10,11,0)</f>
        <v>0</v>
      </c>
      <c r="BA15" s="46">
        <f>IF(J15=11,10,0)</f>
        <v>0</v>
      </c>
      <c r="BB15" s="46">
        <f>IF(J15=12,9,0)</f>
        <v>0</v>
      </c>
      <c r="BC15" s="46">
        <f>IF(J15=13,8,0)</f>
        <v>0</v>
      </c>
      <c r="BD15" s="46">
        <f>IF(J15=14,7,0)</f>
        <v>0</v>
      </c>
      <c r="BE15" s="46">
        <f>IF(J15=15,6,0)</f>
        <v>0</v>
      </c>
      <c r="BF15" s="46">
        <f>IF(J15=16,5,0)</f>
        <v>0</v>
      </c>
      <c r="BG15" s="46">
        <f>IF(J15=17,4,0)</f>
        <v>0</v>
      </c>
      <c r="BH15" s="46">
        <f>IF(J15=18,3,0)</f>
        <v>0</v>
      </c>
      <c r="BI15" s="46">
        <f>IF(J15=19,2,0)</f>
        <v>0</v>
      </c>
      <c r="BJ15" s="46">
        <f>IF(J15=20,1,0)</f>
        <v>0</v>
      </c>
      <c r="BK15" s="46">
        <f>IF(J15&gt;20,0,0)</f>
        <v>0</v>
      </c>
      <c r="BL15" s="46">
        <f>IF(J15="сх",0,0)</f>
        <v>0</v>
      </c>
      <c r="BM15" s="46">
        <f>SUM(AQ15:BK15)</f>
        <v>0</v>
      </c>
      <c r="BN15" s="46">
        <f>IF(H15=1,45,0)</f>
        <v>0</v>
      </c>
      <c r="BO15" s="46">
        <f>IF(H15=2,42,0)</f>
        <v>0</v>
      </c>
      <c r="BP15" s="46">
        <f>IF(H15=3,40,0)</f>
        <v>40</v>
      </c>
      <c r="BQ15" s="46">
        <f>IF(H15=4,38,0)</f>
        <v>0</v>
      </c>
      <c r="BR15" s="46">
        <f>IF(H15=5,36,0)</f>
        <v>0</v>
      </c>
      <c r="BS15" s="46">
        <f>IF(H15=6,35,0)</f>
        <v>0</v>
      </c>
      <c r="BT15" s="46">
        <f>IF(H15=7,34,0)</f>
        <v>0</v>
      </c>
      <c r="BU15" s="46">
        <f>IF(H15=8,33,0)</f>
        <v>0</v>
      </c>
      <c r="BV15" s="46">
        <f>IF(H15=9,32,0)</f>
        <v>0</v>
      </c>
      <c r="BW15" s="46">
        <f>IF(H15=10,31,0)</f>
        <v>0</v>
      </c>
      <c r="BX15" s="46">
        <f>IF(H15=11,30,0)</f>
        <v>0</v>
      </c>
      <c r="BY15" s="46">
        <f>IF(H15=12,29,0)</f>
        <v>0</v>
      </c>
      <c r="BZ15" s="46">
        <f>IF(H15=13,28,0)</f>
        <v>0</v>
      </c>
      <c r="CA15" s="46">
        <f>IF(H15=14,27,0)</f>
        <v>0</v>
      </c>
      <c r="CB15" s="46">
        <f>IF(H15=15,26,0)</f>
        <v>0</v>
      </c>
      <c r="CC15" s="46">
        <f>IF(H15=16,25,0)</f>
        <v>0</v>
      </c>
      <c r="CD15" s="46">
        <f>IF(H15=17,24,0)</f>
        <v>0</v>
      </c>
      <c r="CE15" s="46">
        <f>IF(H15=18,23,0)</f>
        <v>0</v>
      </c>
      <c r="CF15" s="46">
        <f>IF(H15=19,22,0)</f>
        <v>0</v>
      </c>
      <c r="CG15" s="46">
        <f>IF(H15=20,21,0)</f>
        <v>0</v>
      </c>
      <c r="CH15" s="46">
        <f>IF(H15=21,20,0)</f>
        <v>0</v>
      </c>
      <c r="CI15" s="46">
        <f>IF(H15=22,19,0)</f>
        <v>0</v>
      </c>
      <c r="CJ15" s="46">
        <f>IF(H15=23,18,0)</f>
        <v>0</v>
      </c>
      <c r="CK15" s="46">
        <f>IF(H15=24,17,0)</f>
        <v>0</v>
      </c>
      <c r="CL15" s="46">
        <f>IF(H15=25,16,0)</f>
        <v>0</v>
      </c>
      <c r="CM15" s="46">
        <f>IF(H15=26,15,0)</f>
        <v>0</v>
      </c>
      <c r="CN15" s="46">
        <f>IF(H15=27,14,0)</f>
        <v>0</v>
      </c>
      <c r="CO15" s="46">
        <f>IF(H15=28,13,0)</f>
        <v>0</v>
      </c>
      <c r="CP15" s="46">
        <f>IF(H15=29,12,0)</f>
        <v>0</v>
      </c>
      <c r="CQ15" s="46">
        <f>IF(H15=30,11,0)</f>
        <v>0</v>
      </c>
      <c r="CR15" s="46">
        <f>IF(H15=31,10,0)</f>
        <v>0</v>
      </c>
      <c r="CS15" s="46">
        <f>IF(H15=32,9,0)</f>
        <v>0</v>
      </c>
      <c r="CT15" s="46">
        <f>IF(H15=33,8,0)</f>
        <v>0</v>
      </c>
      <c r="CU15" s="46">
        <f>IF(H15=34,7,0)</f>
        <v>0</v>
      </c>
      <c r="CV15" s="46">
        <f>IF(H15=35,6,0)</f>
        <v>0</v>
      </c>
      <c r="CW15" s="46">
        <f>IF(H15=36,5,0)</f>
        <v>0</v>
      </c>
      <c r="CX15" s="46">
        <f>IF(H15=37,4,0)</f>
        <v>0</v>
      </c>
      <c r="CY15" s="46">
        <f>IF(H15=38,3,0)</f>
        <v>0</v>
      </c>
      <c r="CZ15" s="46">
        <f>IF(H15=39,2,0)</f>
        <v>0</v>
      </c>
      <c r="DA15" s="46">
        <f>IF(H15=40,1,0)</f>
        <v>0</v>
      </c>
      <c r="DB15" s="46">
        <f>IF(H15&gt;20,0,0)</f>
        <v>0</v>
      </c>
      <c r="DC15" s="46">
        <f>IF(H15="сх",0,0)</f>
        <v>0</v>
      </c>
      <c r="DD15" s="46">
        <f>SUM(BN15:DC15)</f>
        <v>40</v>
      </c>
      <c r="DE15" s="46">
        <f>IF(J15=1,45,0)</f>
        <v>0</v>
      </c>
      <c r="DF15" s="46">
        <f>IF(J15=2,42,0)</f>
        <v>0</v>
      </c>
      <c r="DG15" s="46">
        <f>IF(J15=3,40,0)</f>
        <v>0</v>
      </c>
      <c r="DH15" s="46">
        <f>IF(J15=4,38,0)</f>
        <v>0</v>
      </c>
      <c r="DI15" s="46">
        <f>IF(J15=5,36,0)</f>
        <v>0</v>
      </c>
      <c r="DJ15" s="46">
        <f>IF(J15=6,35,0)</f>
        <v>0</v>
      </c>
      <c r="DK15" s="46">
        <f>IF(J15=7,34,0)</f>
        <v>0</v>
      </c>
      <c r="DL15" s="46">
        <f>IF(J15=8,33,0)</f>
        <v>0</v>
      </c>
      <c r="DM15" s="46">
        <f>IF(J15=9,32,0)</f>
        <v>0</v>
      </c>
      <c r="DN15" s="46">
        <f>IF(J15=10,31,0)</f>
        <v>0</v>
      </c>
      <c r="DO15" s="46">
        <f>IF(J15=11,30,0)</f>
        <v>0</v>
      </c>
      <c r="DP15" s="46">
        <f>IF(J15=12,29,0)</f>
        <v>0</v>
      </c>
      <c r="DQ15" s="46">
        <f>IF(J15=13,28,0)</f>
        <v>0</v>
      </c>
      <c r="DR15" s="46">
        <f>IF(J15=14,27,0)</f>
        <v>0</v>
      </c>
      <c r="DS15" s="46">
        <f>IF(J15=15,26,0)</f>
        <v>0</v>
      </c>
      <c r="DT15" s="46">
        <f>IF(J15=16,25,0)</f>
        <v>0</v>
      </c>
      <c r="DU15" s="46">
        <f>IF(J15=17,24,0)</f>
        <v>0</v>
      </c>
      <c r="DV15" s="46">
        <f>IF(J15=18,23,0)</f>
        <v>0</v>
      </c>
      <c r="DW15" s="46">
        <f>IF(J15=19,22,0)</f>
        <v>0</v>
      </c>
      <c r="DX15" s="46">
        <f>IF(J15=20,21,0)</f>
        <v>0</v>
      </c>
      <c r="DY15" s="46">
        <f>IF(J15=21,20,0)</f>
        <v>0</v>
      </c>
      <c r="DZ15" s="46">
        <f>IF(J15=22,19,0)</f>
        <v>0</v>
      </c>
      <c r="EA15" s="46">
        <f>IF(J15=23,18,0)</f>
        <v>0</v>
      </c>
      <c r="EB15" s="46">
        <f>IF(J15=24,17,0)</f>
        <v>0</v>
      </c>
      <c r="EC15" s="46">
        <f>IF(J15=25,16,0)</f>
        <v>0</v>
      </c>
      <c r="ED15" s="46">
        <f>IF(J15=26,15,0)</f>
        <v>0</v>
      </c>
      <c r="EE15" s="46">
        <f>IF(J15=27,14,0)</f>
        <v>0</v>
      </c>
      <c r="EF15" s="46">
        <f>IF(J15=28,13,0)</f>
        <v>0</v>
      </c>
      <c r="EG15" s="46">
        <f>IF(J15=29,12,0)</f>
        <v>0</v>
      </c>
      <c r="EH15" s="46">
        <f>IF(J15=30,11,0)</f>
        <v>0</v>
      </c>
      <c r="EI15" s="46">
        <f>IF(J15=31,10,0)</f>
        <v>0</v>
      </c>
      <c r="EJ15" s="46">
        <f>IF(J15=32,9,0)</f>
        <v>0</v>
      </c>
      <c r="EK15" s="46">
        <f>IF(J15=33,8,0)</f>
        <v>0</v>
      </c>
      <c r="EL15" s="46">
        <f>IF(J15=34,7,0)</f>
        <v>0</v>
      </c>
      <c r="EM15" s="46">
        <f>IF(J15=35,6,0)</f>
        <v>0</v>
      </c>
      <c r="EN15" s="46">
        <f>IF(J15=36,5,0)</f>
        <v>0</v>
      </c>
      <c r="EO15" s="46">
        <f>IF(J15=37,4,0)</f>
        <v>0</v>
      </c>
      <c r="EP15" s="46">
        <f>IF(J15=38,3,0)</f>
        <v>0</v>
      </c>
      <c r="EQ15" s="46">
        <f>IF(J15=39,2,0)</f>
        <v>0</v>
      </c>
      <c r="ER15" s="46">
        <f>IF(J15=40,1,0)</f>
        <v>0</v>
      </c>
      <c r="ES15" s="46">
        <f>IF(J15&gt;20,0,0)</f>
        <v>0</v>
      </c>
      <c r="ET15" s="46">
        <f>IF(J15="сх",0,0)</f>
        <v>0</v>
      </c>
      <c r="EU15" s="46">
        <f>SUM(DE15:ET15)</f>
        <v>0</v>
      </c>
      <c r="EV15" s="46"/>
      <c r="EW15" s="46">
        <f>IF(H15="сх","ноль",IF(H15&gt;0,H15,"Ноль"))</f>
        <v>3</v>
      </c>
      <c r="EX15" s="46" t="str">
        <f>IF(J15="сх","ноль",IF(J15&gt;0,J15,"Ноль"))</f>
        <v>Ноль</v>
      </c>
      <c r="EY15" s="46"/>
      <c r="EZ15" s="46">
        <f>MIN(EW15,EX15)</f>
        <v>3</v>
      </c>
      <c r="FA15" s="46" t="e">
        <f>IF(P15=#REF!,IF(J15&lt;#REF!,#REF!,FE15),#REF!)</f>
        <v>#REF!</v>
      </c>
      <c r="FB15" s="46" t="e">
        <f>IF(P15=#REF!,IF(J15&lt;#REF!,0,1))</f>
        <v>#REF!</v>
      </c>
      <c r="FC15" s="46" t="e">
        <f>IF(AND(EZ15&gt;=21,EZ15&lt;&gt;0),EZ15,IF(P15&lt;#REF!,"СТОП",FA15+FB15))</f>
        <v>#REF!</v>
      </c>
      <c r="FD15" s="46"/>
      <c r="FE15" s="46">
        <v>15</v>
      </c>
      <c r="FF15" s="46">
        <v>16</v>
      </c>
      <c r="FG15" s="46"/>
      <c r="FH15" s="48">
        <f>IF(H15=1,25,0)</f>
        <v>0</v>
      </c>
      <c r="FI15" s="48">
        <f>IF(H15=2,22,0)</f>
        <v>0</v>
      </c>
      <c r="FJ15" s="48">
        <f>IF(H15=3,20,0)</f>
        <v>20</v>
      </c>
      <c r="FK15" s="48">
        <f>IF(H15=4,18,0)</f>
        <v>0</v>
      </c>
      <c r="FL15" s="48">
        <f>IF(H15=5,16,0)</f>
        <v>0</v>
      </c>
      <c r="FM15" s="48">
        <f>IF(H15=6,15,0)</f>
        <v>0</v>
      </c>
      <c r="FN15" s="48">
        <f>IF(H15=7,14,0)</f>
        <v>0</v>
      </c>
      <c r="FO15" s="48">
        <f>IF(H15=8,13,0)</f>
        <v>0</v>
      </c>
      <c r="FP15" s="48">
        <f>IF(H15=9,12,0)</f>
        <v>0</v>
      </c>
      <c r="FQ15" s="48">
        <f>IF(H15=10,11,0)</f>
        <v>0</v>
      </c>
      <c r="FR15" s="48">
        <f>IF(H15=11,10,0)</f>
        <v>0</v>
      </c>
      <c r="FS15" s="48">
        <f>IF(H15=12,9,0)</f>
        <v>0</v>
      </c>
      <c r="FT15" s="48">
        <f>IF(H15=13,8,0)</f>
        <v>0</v>
      </c>
      <c r="FU15" s="48">
        <f>IF(H15=14,7,0)</f>
        <v>0</v>
      </c>
      <c r="FV15" s="48">
        <f>IF(H15=15,6,0)</f>
        <v>0</v>
      </c>
      <c r="FW15" s="48">
        <f>IF(H15=16,5,0)</f>
        <v>0</v>
      </c>
      <c r="FX15" s="48">
        <f>IF(H15=17,4,0)</f>
        <v>0</v>
      </c>
      <c r="FY15" s="48">
        <f>IF(H15=18,3,0)</f>
        <v>0</v>
      </c>
      <c r="FZ15" s="48">
        <f>IF(H15=19,2,0)</f>
        <v>0</v>
      </c>
      <c r="GA15" s="48">
        <f>IF(H15=20,1,0)</f>
        <v>0</v>
      </c>
      <c r="GB15" s="48">
        <f>IF(H15&gt;20,0,0)</f>
        <v>0</v>
      </c>
      <c r="GC15" s="48">
        <f>IF(H15="сх",0,0)</f>
        <v>0</v>
      </c>
      <c r="GD15" s="48">
        <f>SUM(FH15:GC15)</f>
        <v>20</v>
      </c>
      <c r="GE15" s="48">
        <f>IF(J15=1,25,0)</f>
        <v>0</v>
      </c>
      <c r="GF15" s="48">
        <f>IF(J15=2,22,0)</f>
        <v>0</v>
      </c>
      <c r="GG15" s="48">
        <f>IF(J15=3,20,0)</f>
        <v>0</v>
      </c>
      <c r="GH15" s="48">
        <f>IF(J15=4,18,0)</f>
        <v>0</v>
      </c>
      <c r="GI15" s="48">
        <f>IF(J15=5,16,0)</f>
        <v>0</v>
      </c>
      <c r="GJ15" s="48">
        <f>IF(J15=6,15,0)</f>
        <v>0</v>
      </c>
      <c r="GK15" s="48">
        <f>IF(J15=7,14,0)</f>
        <v>0</v>
      </c>
      <c r="GL15" s="48">
        <f>IF(J15=8,13,0)</f>
        <v>0</v>
      </c>
      <c r="GM15" s="48">
        <f>IF(J15=9,12,0)</f>
        <v>0</v>
      </c>
      <c r="GN15" s="48">
        <f>IF(J15=10,11,0)</f>
        <v>0</v>
      </c>
      <c r="GO15" s="48">
        <f>IF(J15=11,10,0)</f>
        <v>0</v>
      </c>
      <c r="GP15" s="48">
        <f>IF(J15=12,9,0)</f>
        <v>0</v>
      </c>
      <c r="GQ15" s="48">
        <f>IF(J15=13,8,0)</f>
        <v>0</v>
      </c>
      <c r="GR15" s="48">
        <f>IF(J15=14,7,0)</f>
        <v>0</v>
      </c>
      <c r="GS15" s="48">
        <f>IF(J15=15,6,0)</f>
        <v>0</v>
      </c>
      <c r="GT15" s="48">
        <f>IF(J15=16,5,0)</f>
        <v>0</v>
      </c>
      <c r="GU15" s="48">
        <f>IF(J15=17,4,0)</f>
        <v>0</v>
      </c>
      <c r="GV15" s="48">
        <f>IF(J15=18,3,0)</f>
        <v>0</v>
      </c>
      <c r="GW15" s="48">
        <f>IF(J15=19,2,0)</f>
        <v>0</v>
      </c>
      <c r="GX15" s="48">
        <f>IF(J15=20,1,0)</f>
        <v>0</v>
      </c>
      <c r="GY15" s="48">
        <f>IF(J15&gt;20,0,0)</f>
        <v>0</v>
      </c>
      <c r="GZ15" s="48">
        <f>IF(J15="сх",0,0)</f>
        <v>0</v>
      </c>
      <c r="HA15" s="48">
        <f>SUM(GE15:GZ15)</f>
        <v>0</v>
      </c>
      <c r="HB15" s="48">
        <f>IF(H15=1,100,0)</f>
        <v>0</v>
      </c>
      <c r="HC15" s="48">
        <f>IF(H15=2,98,0)</f>
        <v>0</v>
      </c>
      <c r="HD15" s="48">
        <f>IF(H15=3,95,0)</f>
        <v>95</v>
      </c>
      <c r="HE15" s="48">
        <f>IF(H15=4,93,0)</f>
        <v>0</v>
      </c>
      <c r="HF15" s="48">
        <f>IF(H15=5,90,0)</f>
        <v>0</v>
      </c>
      <c r="HG15" s="48">
        <f>IF(H15=6,88,0)</f>
        <v>0</v>
      </c>
      <c r="HH15" s="48">
        <f>IF(H15=7,85,0)</f>
        <v>0</v>
      </c>
      <c r="HI15" s="48">
        <f>IF(H15=8,83,0)</f>
        <v>0</v>
      </c>
      <c r="HJ15" s="48">
        <f>IF(H15=9,80,0)</f>
        <v>0</v>
      </c>
      <c r="HK15" s="48">
        <f>IF(H15=10,78,0)</f>
        <v>0</v>
      </c>
      <c r="HL15" s="48">
        <f>IF(H15=11,75,0)</f>
        <v>0</v>
      </c>
      <c r="HM15" s="48">
        <f>IF(H15=12,73,0)</f>
        <v>0</v>
      </c>
      <c r="HN15" s="48">
        <f>IF(H15=13,70,0)</f>
        <v>0</v>
      </c>
      <c r="HO15" s="48">
        <f>IF(H15=14,68,0)</f>
        <v>0</v>
      </c>
      <c r="HP15" s="48">
        <f>IF(H15=15,65,0)</f>
        <v>0</v>
      </c>
      <c r="HQ15" s="48">
        <f>IF(H15=16,63,0)</f>
        <v>0</v>
      </c>
      <c r="HR15" s="48">
        <f>IF(H15=17,60,0)</f>
        <v>0</v>
      </c>
      <c r="HS15" s="48">
        <f>IF(H15=18,58,0)</f>
        <v>0</v>
      </c>
      <c r="HT15" s="48">
        <f>IF(H15=19,55,0)</f>
        <v>0</v>
      </c>
      <c r="HU15" s="48">
        <f>IF(H15=20,53,0)</f>
        <v>0</v>
      </c>
      <c r="HV15" s="48">
        <f>IF(H15&gt;20,0,0)</f>
        <v>0</v>
      </c>
      <c r="HW15" s="48">
        <f>IF(H15="сх",0,0)</f>
        <v>0</v>
      </c>
      <c r="HX15" s="48">
        <f>SUM(HB15:HW15)</f>
        <v>95</v>
      </c>
      <c r="HY15" s="48">
        <f>IF(J15=1,100,0)</f>
        <v>0</v>
      </c>
      <c r="HZ15" s="48">
        <f>IF(J15=2,98,0)</f>
        <v>0</v>
      </c>
      <c r="IA15" s="48">
        <f>IF(J15=3,95,0)</f>
        <v>0</v>
      </c>
      <c r="IB15" s="48">
        <f>IF(J15=4,93,0)</f>
        <v>0</v>
      </c>
      <c r="IC15" s="48">
        <f>IF(J15=5,90,0)</f>
        <v>0</v>
      </c>
      <c r="ID15" s="48">
        <f>IF(J15=6,88,0)</f>
        <v>0</v>
      </c>
      <c r="IE15" s="48">
        <f>IF(J15=7,85,0)</f>
        <v>0</v>
      </c>
      <c r="IF15" s="48">
        <f>IF(J15=8,83,0)</f>
        <v>0</v>
      </c>
      <c r="IG15" s="48">
        <f>IF(J15=9,80,0)</f>
        <v>0</v>
      </c>
      <c r="IH15" s="48">
        <f>IF(J15=10,78,0)</f>
        <v>0</v>
      </c>
      <c r="II15" s="48">
        <f>IF(J15=11,75,0)</f>
        <v>0</v>
      </c>
      <c r="IJ15" s="48">
        <f>IF(J15=12,73,0)</f>
        <v>0</v>
      </c>
      <c r="IK15" s="48">
        <f>IF(J15=13,70,0)</f>
        <v>0</v>
      </c>
      <c r="IL15" s="48">
        <f>IF(J15=14,68,0)</f>
        <v>0</v>
      </c>
      <c r="IM15" s="48">
        <f>IF(J15=15,65,0)</f>
        <v>0</v>
      </c>
      <c r="IN15" s="48">
        <f>IF(J15=16,63,0)</f>
        <v>0</v>
      </c>
      <c r="IO15" s="48">
        <f>IF(J15=17,60,0)</f>
        <v>0</v>
      </c>
      <c r="IP15" s="48">
        <f>IF(J15=18,58,0)</f>
        <v>0</v>
      </c>
      <c r="IQ15" s="48">
        <f>IF(J15=19,55,0)</f>
        <v>0</v>
      </c>
      <c r="IR15" s="48">
        <f>IF(J15=20,53,0)</f>
        <v>0</v>
      </c>
      <c r="IS15" s="48">
        <f>IF(J15&gt;20,0,0)</f>
        <v>0</v>
      </c>
      <c r="IT15" s="48">
        <f>IF(J15="сх",0,0)</f>
        <v>0</v>
      </c>
      <c r="IU15" s="48">
        <f>SUM(HY15:IT15)</f>
        <v>0</v>
      </c>
      <c r="IV15" s="46"/>
    </row>
    <row r="16" spans="1:256" s="6" customFormat="1" ht="99">
      <c r="A16" s="72">
        <v>7</v>
      </c>
      <c r="B16" s="72">
        <v>788</v>
      </c>
      <c r="C16" s="74" t="s">
        <v>60</v>
      </c>
      <c r="D16" s="88" t="s">
        <v>27</v>
      </c>
      <c r="E16" s="68" t="s">
        <v>46</v>
      </c>
      <c r="F16" s="61" t="s">
        <v>47</v>
      </c>
      <c r="G16" s="60" t="s">
        <v>39</v>
      </c>
      <c r="H16" s="49">
        <v>8</v>
      </c>
      <c r="I16" s="77">
        <v>13</v>
      </c>
      <c r="J16" s="77">
        <v>7</v>
      </c>
      <c r="K16" s="50">
        <v>14</v>
      </c>
      <c r="L16" s="51">
        <v>9</v>
      </c>
      <c r="M16" s="77">
        <v>12</v>
      </c>
      <c r="N16" s="77">
        <v>8</v>
      </c>
      <c r="O16" s="76">
        <v>13</v>
      </c>
      <c r="P16" s="84">
        <f t="shared" si="0"/>
        <v>52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6"/>
      <c r="DX16" s="56"/>
      <c r="DY16" s="56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7"/>
      <c r="ER16" s="57"/>
      <c r="ES16" s="57"/>
      <c r="ET16" s="57"/>
      <c r="EU16" s="57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6" customFormat="1" ht="99">
      <c r="A17" s="72">
        <v>8</v>
      </c>
      <c r="B17" s="72">
        <v>40</v>
      </c>
      <c r="C17" s="74" t="s">
        <v>51</v>
      </c>
      <c r="D17" s="89" t="s">
        <v>28</v>
      </c>
      <c r="E17" s="68" t="s">
        <v>44</v>
      </c>
      <c r="F17" s="61" t="s">
        <v>45</v>
      </c>
      <c r="G17" s="60" t="s">
        <v>35</v>
      </c>
      <c r="H17" s="49">
        <v>5</v>
      </c>
      <c r="I17" s="77">
        <v>16</v>
      </c>
      <c r="J17" s="77">
        <v>4</v>
      </c>
      <c r="K17" s="50">
        <v>18</v>
      </c>
      <c r="L17" s="51" t="s">
        <v>4</v>
      </c>
      <c r="M17" s="77">
        <v>0</v>
      </c>
      <c r="N17" s="77">
        <v>7</v>
      </c>
      <c r="O17" s="76">
        <v>14</v>
      </c>
      <c r="P17" s="84">
        <f t="shared" si="0"/>
        <v>48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6"/>
      <c r="DX17" s="56"/>
      <c r="DY17" s="56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7"/>
      <c r="ER17" s="57"/>
      <c r="ES17" s="57"/>
      <c r="ET17" s="57"/>
      <c r="EU17" s="57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6" customFormat="1" ht="297">
      <c r="A18" s="72">
        <v>9</v>
      </c>
      <c r="B18" s="72">
        <v>51</v>
      </c>
      <c r="C18" s="74" t="s">
        <v>53</v>
      </c>
      <c r="D18" s="88" t="s">
        <v>28</v>
      </c>
      <c r="E18" s="68" t="s">
        <v>44</v>
      </c>
      <c r="F18" s="61" t="s">
        <v>48</v>
      </c>
      <c r="G18" s="60" t="s">
        <v>35</v>
      </c>
      <c r="H18" s="49">
        <v>7</v>
      </c>
      <c r="I18" s="77">
        <v>14</v>
      </c>
      <c r="J18" s="77">
        <v>8</v>
      </c>
      <c r="K18" s="50">
        <v>13</v>
      </c>
      <c r="L18" s="51">
        <v>8</v>
      </c>
      <c r="M18" s="77">
        <v>13</v>
      </c>
      <c r="N18" s="77" t="s">
        <v>4</v>
      </c>
      <c r="O18" s="76">
        <v>0</v>
      </c>
      <c r="P18" s="84">
        <f t="shared" si="0"/>
        <v>40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6"/>
      <c r="DX18" s="56"/>
      <c r="DY18" s="56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7"/>
      <c r="ER18" s="57"/>
      <c r="ES18" s="57"/>
      <c r="ET18" s="57"/>
      <c r="EU18" s="57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ht="297">
      <c r="A19" s="72">
        <v>10</v>
      </c>
      <c r="B19" s="72">
        <v>55</v>
      </c>
      <c r="C19" s="74" t="s">
        <v>54</v>
      </c>
      <c r="D19" s="88" t="s">
        <v>28</v>
      </c>
      <c r="E19" s="68" t="s">
        <v>44</v>
      </c>
      <c r="F19" s="61" t="s">
        <v>48</v>
      </c>
      <c r="G19" s="60" t="s">
        <v>39</v>
      </c>
      <c r="H19" s="49">
        <v>10</v>
      </c>
      <c r="I19" s="77">
        <v>11</v>
      </c>
      <c r="J19" s="77" t="s">
        <v>41</v>
      </c>
      <c r="K19" s="50">
        <v>0</v>
      </c>
      <c r="L19" s="51">
        <v>10</v>
      </c>
      <c r="M19" s="77">
        <v>11</v>
      </c>
      <c r="N19" s="77">
        <v>9</v>
      </c>
      <c r="O19" s="76">
        <v>12</v>
      </c>
      <c r="P19" s="84">
        <f t="shared" si="0"/>
        <v>34</v>
      </c>
      <c r="Q19" s="8"/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7"/>
      <c r="EC19" s="7"/>
      <c r="ED19" s="7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9"/>
      <c r="EW19" s="9"/>
      <c r="EX19" s="9"/>
      <c r="EY19" s="9"/>
      <c r="EZ19" s="9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99">
      <c r="A20" s="72">
        <v>11</v>
      </c>
      <c r="B20" s="72">
        <v>45</v>
      </c>
      <c r="C20" s="74" t="s">
        <v>52</v>
      </c>
      <c r="D20" s="88" t="s">
        <v>28</v>
      </c>
      <c r="E20" s="68" t="s">
        <v>46</v>
      </c>
      <c r="F20" s="61" t="s">
        <v>47</v>
      </c>
      <c r="G20" s="60" t="s">
        <v>39</v>
      </c>
      <c r="H20" s="49" t="s">
        <v>41</v>
      </c>
      <c r="I20" s="77">
        <v>0</v>
      </c>
      <c r="J20" s="77" t="s">
        <v>41</v>
      </c>
      <c r="K20" s="50">
        <v>0</v>
      </c>
      <c r="L20" s="51">
        <v>11</v>
      </c>
      <c r="M20" s="77">
        <v>10</v>
      </c>
      <c r="N20" s="77">
        <v>10</v>
      </c>
      <c r="O20" s="76">
        <v>11</v>
      </c>
      <c r="P20" s="84">
        <f t="shared" si="0"/>
        <v>21</v>
      </c>
      <c r="Q20" s="8"/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7"/>
      <c r="EC20" s="7"/>
      <c r="ED20" s="7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9"/>
      <c r="EW20" s="9"/>
      <c r="EX20" s="9"/>
      <c r="EY20" s="9"/>
      <c r="EZ20" s="9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99.75" thickBot="1">
      <c r="A21" s="72">
        <v>12</v>
      </c>
      <c r="B21" s="73">
        <v>213</v>
      </c>
      <c r="C21" s="75" t="s">
        <v>65</v>
      </c>
      <c r="D21" s="90" t="s">
        <v>28</v>
      </c>
      <c r="E21" s="70" t="s">
        <v>42</v>
      </c>
      <c r="F21" s="69" t="s">
        <v>36</v>
      </c>
      <c r="G21" s="62" t="s">
        <v>38</v>
      </c>
      <c r="H21" s="86" t="s">
        <v>64</v>
      </c>
      <c r="I21" s="81">
        <v>0</v>
      </c>
      <c r="J21" s="81" t="s">
        <v>64</v>
      </c>
      <c r="K21" s="82">
        <v>0</v>
      </c>
      <c r="L21" s="52">
        <v>5</v>
      </c>
      <c r="M21" s="79">
        <v>16</v>
      </c>
      <c r="N21" s="79" t="s">
        <v>41</v>
      </c>
      <c r="O21" s="80">
        <v>0</v>
      </c>
      <c r="P21" s="85">
        <f t="shared" si="0"/>
        <v>16</v>
      </c>
      <c r="Q21" s="8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7"/>
      <c r="EC21" s="7"/>
      <c r="ED21" s="7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9"/>
      <c r="EW21" s="9"/>
      <c r="EX21" s="9"/>
      <c r="EY21" s="9"/>
      <c r="EZ21" s="9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20.25">
      <c r="A22" s="53"/>
      <c r="B22" s="53"/>
      <c r="C22" s="53"/>
      <c r="D22" s="53"/>
      <c r="E22" s="53"/>
      <c r="F22" s="53"/>
      <c r="G22" s="53"/>
      <c r="H22" s="13"/>
      <c r="I22" s="13"/>
      <c r="J22" s="13"/>
      <c r="K22" s="13"/>
      <c r="L22" s="13"/>
      <c r="M22" s="13"/>
      <c r="N22" s="13"/>
      <c r="O22" s="13"/>
      <c r="P22" s="13"/>
      <c r="Q22" s="8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7"/>
      <c r="EC22" s="7"/>
      <c r="ED22" s="7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9"/>
      <c r="EW22" s="9"/>
      <c r="EX22" s="9"/>
      <c r="EY22" s="9"/>
      <c r="EZ22" s="9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92.25">
      <c r="A23" s="54" t="s">
        <v>21</v>
      </c>
      <c r="B23" s="54"/>
      <c r="C23" s="54"/>
      <c r="D23" s="54"/>
      <c r="E23" s="54"/>
      <c r="F23" s="54"/>
      <c r="G23" s="54"/>
      <c r="H23" s="13"/>
      <c r="I23" s="13"/>
      <c r="J23" s="13"/>
      <c r="K23" s="13"/>
      <c r="L23" s="13"/>
      <c r="M23" s="13"/>
      <c r="N23" s="13"/>
      <c r="O23" s="13"/>
      <c r="P23" s="13"/>
      <c r="Q23" s="8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7"/>
      <c r="EC23" s="7"/>
      <c r="ED23" s="7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9"/>
      <c r="EW23" s="9"/>
      <c r="EX23" s="9"/>
      <c r="EY23" s="9"/>
      <c r="EZ23" s="9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7" ht="92.25">
      <c r="A24" s="54" t="s">
        <v>43</v>
      </c>
      <c r="B24" s="54"/>
      <c r="C24" s="54"/>
      <c r="D24" s="54"/>
      <c r="E24" s="54"/>
      <c r="F24" s="54"/>
      <c r="G24" s="54"/>
    </row>
    <row r="25" spans="1:7" ht="92.25">
      <c r="A25" s="54"/>
      <c r="B25" s="54"/>
      <c r="C25" s="54"/>
      <c r="D25" s="54"/>
      <c r="E25" s="54"/>
      <c r="F25" s="54"/>
      <c r="G25" s="54"/>
    </row>
    <row r="26" spans="1:7" ht="92.25">
      <c r="A26" s="54" t="s">
        <v>32</v>
      </c>
      <c r="B26" s="54"/>
      <c r="C26" s="54"/>
      <c r="D26" s="54"/>
      <c r="E26" s="54"/>
      <c r="F26" s="54"/>
      <c r="G26" s="54"/>
    </row>
    <row r="27" spans="1:7" ht="92.25">
      <c r="A27" s="65" t="s">
        <v>33</v>
      </c>
      <c r="B27" s="65"/>
      <c r="C27" s="65"/>
      <c r="D27" s="65"/>
      <c r="E27" s="65"/>
      <c r="F27" s="65"/>
      <c r="G27" s="65"/>
    </row>
    <row r="28" spans="1:7" ht="12.75">
      <c r="A28" s="13"/>
      <c r="B28" s="13"/>
      <c r="C28" s="13"/>
      <c r="D28" s="13"/>
      <c r="E28" s="13"/>
      <c r="F28" s="13"/>
      <c r="G28" s="13"/>
    </row>
    <row r="29" spans="1:7" ht="12.75">
      <c r="A29" s="13"/>
      <c r="B29" s="13"/>
      <c r="C29" s="13"/>
      <c r="D29" s="13"/>
      <c r="E29" s="13"/>
      <c r="F29" s="13"/>
      <c r="G29" s="13"/>
    </row>
    <row r="30" spans="1:7" ht="12.75">
      <c r="A30" s="13"/>
      <c r="B30" s="13"/>
      <c r="C30" s="13"/>
      <c r="D30" s="13"/>
      <c r="E30" s="13"/>
      <c r="F30" s="13"/>
      <c r="G30" s="1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 t="s">
        <v>40</v>
      </c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4" spans="1:7" ht="12.75">
      <c r="A34" s="13"/>
      <c r="B34" s="13"/>
      <c r="C34" s="13"/>
      <c r="D34" s="13"/>
      <c r="E34" s="13"/>
      <c r="F34" s="13"/>
      <c r="G34" s="13"/>
    </row>
    <row r="35" spans="1:7" ht="12.75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autoFilter="0" pivotTables="0"/>
  <mergeCells count="26">
    <mergeCell ref="F7:F9"/>
    <mergeCell ref="G7:G9"/>
    <mergeCell ref="H7:I7"/>
    <mergeCell ref="J7:K7"/>
    <mergeCell ref="P7:P9"/>
    <mergeCell ref="Q7:Q9"/>
    <mergeCell ref="H8:H9"/>
    <mergeCell ref="I8:I9"/>
    <mergeCell ref="J8:J9"/>
    <mergeCell ref="K8:K9"/>
    <mergeCell ref="L7:M7"/>
    <mergeCell ref="N7:O7"/>
    <mergeCell ref="L8:L9"/>
    <mergeCell ref="M8:M9"/>
    <mergeCell ref="N8:N9"/>
    <mergeCell ref="O8:O9"/>
    <mergeCell ref="Q1:Q4"/>
    <mergeCell ref="A4:P4"/>
    <mergeCell ref="A5:P5"/>
    <mergeCell ref="A2:P2"/>
    <mergeCell ref="A3:P3"/>
    <mergeCell ref="A7:A9"/>
    <mergeCell ref="B7:B9"/>
    <mergeCell ref="C7:C9"/>
    <mergeCell ref="D7:D9"/>
    <mergeCell ref="E7:E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5 J10:J15 N10:N21 L10:L21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2015-08-29T15:24:59Z</cp:lastPrinted>
  <dcterms:created xsi:type="dcterms:W3CDTF">1996-10-08T23:32:33Z</dcterms:created>
  <dcterms:modified xsi:type="dcterms:W3CDTF">2015-08-31T10:26:40Z</dcterms:modified>
  <cp:category/>
  <cp:version/>
  <cp:contentType/>
  <cp:contentStatus/>
</cp:coreProperties>
</file>