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315" windowHeight="10200" activeTab="4"/>
  </bookViews>
  <sheets>
    <sheet name="50 Итог" sheetId="1" r:id="rId1"/>
    <sheet name="65 Итог" sheetId="2" r:id="rId2"/>
    <sheet name="85 Итог" sheetId="3" r:id="rId3"/>
    <sheet name="125 Юноши ИТОГ" sheetId="4" r:id="rId4"/>
    <sheet name="125 Юниоры 4 Т ИТОГ" sheetId="5" r:id="rId5"/>
  </sheets>
  <definedNames>
    <definedName name="_xlnm.Print_Area" localSheetId="4">'125 Юниоры 4 Т ИТОГ'!$A$1:$II$45</definedName>
    <definedName name="_xlnm.Print_Area" localSheetId="3">'125 Юноши ИТОГ'!$A$1:$II$38</definedName>
    <definedName name="_xlnm.Print_Area" localSheetId="0">'50 Итог'!$A$1:$II$39</definedName>
    <definedName name="_xlnm.Print_Area" localSheetId="1">'65 Итог'!$A$1:$Q$36</definedName>
    <definedName name="_xlnm.Print_Area" localSheetId="2">'85 Итог'!$A$1:$II$37</definedName>
  </definedNames>
  <calcPr fullCalcOnLoad="1"/>
</workbook>
</file>

<file path=xl/sharedStrings.xml><?xml version="1.0" encoding="utf-8"?>
<sst xmlns="http://schemas.openxmlformats.org/spreadsheetml/2006/main" count="904" uniqueCount="285">
  <si>
    <t>Ст. №</t>
  </si>
  <si>
    <t>Мото</t>
  </si>
  <si>
    <t>I-й заезд</t>
  </si>
  <si>
    <t>II-й заезд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</si>
  <si>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</si>
  <si>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</si>
  <si>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</si>
  <si>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</si>
  <si>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</si>
  <si>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</si>
  <si>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</si>
  <si>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</si>
  <si>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</si>
  <si>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</si>
  <si>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</si>
  <si>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</si>
  <si>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</si>
  <si>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</si>
  <si>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</si>
  <si>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</si>
  <si>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</si>
  <si>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>Главный судья</t>
  </si>
  <si>
    <t>Город (край, район, область)</t>
  </si>
  <si>
    <t>Команда</t>
  </si>
  <si>
    <t>Раз  ряд</t>
  </si>
  <si>
    <t>Сумма очков              в личном зачете</t>
  </si>
  <si>
    <t>кмс</t>
  </si>
  <si>
    <t>I</t>
  </si>
  <si>
    <t>III</t>
  </si>
  <si>
    <t>мс</t>
  </si>
  <si>
    <t>Место</t>
  </si>
  <si>
    <t>Фамилия, Имя</t>
  </si>
  <si>
    <t>Главный секретарь соревнований</t>
  </si>
  <si>
    <t>судья Всероссийской категории:                                                                                  А. Ю. Иванов (г. Москва; лицензия МФР А 105; FIM 9517/7888)</t>
  </si>
  <si>
    <t>II</t>
  </si>
  <si>
    <t>г. Белгород</t>
  </si>
  <si>
    <t>KTM</t>
  </si>
  <si>
    <t>Жидков Богдан</t>
  </si>
  <si>
    <t>Трофимов Юрий</t>
  </si>
  <si>
    <t>ДОСААФ России</t>
  </si>
  <si>
    <t>Косов Дмитрий</t>
  </si>
  <si>
    <t>Исупов Артем</t>
  </si>
  <si>
    <t>г. Серпухов, Московская область</t>
  </si>
  <si>
    <t>лично</t>
  </si>
  <si>
    <t>Миронович Егор</t>
  </si>
  <si>
    <t>г. Тула</t>
  </si>
  <si>
    <t>Локтев Никита</t>
  </si>
  <si>
    <t>Kaw</t>
  </si>
  <si>
    <t>Hon</t>
  </si>
  <si>
    <t>Yam</t>
  </si>
  <si>
    <r>
      <t>Класс 50 см</t>
    </r>
    <r>
      <rPr>
        <b/>
        <i/>
        <vertAlign val="superscript"/>
        <sz val="78"/>
        <rFont val="Times New Roman"/>
        <family val="1"/>
      </rPr>
      <t>3</t>
    </r>
    <r>
      <rPr>
        <b/>
        <i/>
        <sz val="78"/>
        <rFont val="Times New Roman"/>
        <family val="1"/>
      </rPr>
      <t>.(091 013 1 8 1 1 Н/младшие мальчики).</t>
    </r>
  </si>
  <si>
    <r>
      <t>Класс 65 см</t>
    </r>
    <r>
      <rPr>
        <b/>
        <i/>
        <vertAlign val="superscript"/>
        <sz val="78"/>
        <rFont val="Times New Roman"/>
        <family val="1"/>
      </rPr>
      <t>3</t>
    </r>
    <r>
      <rPr>
        <b/>
        <i/>
        <sz val="78"/>
        <rFont val="Times New Roman"/>
        <family val="1"/>
      </rPr>
      <t>.(091 014 1 8 1 1 Н/мальчики)</t>
    </r>
  </si>
  <si>
    <t>г. Ковров, Владимирская область</t>
  </si>
  <si>
    <t>МАУ СК "Мотодром"</t>
  </si>
  <si>
    <t>г. Москва</t>
  </si>
  <si>
    <t>СТК "Старт"/ А/К 1790</t>
  </si>
  <si>
    <t>г. Мытищи, Московская область</t>
  </si>
  <si>
    <t>"ОНТАРИС"</t>
  </si>
  <si>
    <t>Рыбаков Семен</t>
  </si>
  <si>
    <t>Бурдаков Вадим</t>
  </si>
  <si>
    <t>Антохин Егор</t>
  </si>
  <si>
    <t xml:space="preserve">судья Всероссийской категории:                                                                                         Э. А. Иванов (г. Кострома; лицензия МФР А 165; FIM 9518)                                                 </t>
  </si>
  <si>
    <t>Husq</t>
  </si>
  <si>
    <t>г. Лосино-Петровский, Московская область</t>
  </si>
  <si>
    <t>Сборная ДОСААФ России</t>
  </si>
  <si>
    <t>г. Подольск, Московская область</t>
  </si>
  <si>
    <t>ДОСААФ</t>
  </si>
  <si>
    <t>СК "Мотодром"</t>
  </si>
  <si>
    <t>Команда Сборной Белгородской области - "Белогорье"</t>
  </si>
  <si>
    <t>г. Калуга</t>
  </si>
  <si>
    <t>СДЮСШОР МО</t>
  </si>
  <si>
    <t>Лещенков Артем</t>
  </si>
  <si>
    <t>Жмылев Дмитрий</t>
  </si>
  <si>
    <t>Мукимханов Эльдар</t>
  </si>
  <si>
    <t>Зверев Александр</t>
  </si>
  <si>
    <t>Гусев Георгий</t>
  </si>
  <si>
    <t>Фролов Егор</t>
  </si>
  <si>
    <r>
      <t>Класс 125 см</t>
    </r>
    <r>
      <rPr>
        <b/>
        <i/>
        <vertAlign val="superscript"/>
        <sz val="78"/>
        <rFont val="Times New Roman"/>
        <family val="1"/>
      </rPr>
      <t>3</t>
    </r>
    <r>
      <rPr>
        <b/>
        <i/>
        <sz val="78"/>
        <rFont val="Times New Roman"/>
        <family val="1"/>
      </rPr>
      <t>. 2Т (091 016 1 8 1 1 Г/ЮНОШИ).</t>
    </r>
  </si>
  <si>
    <t>Толстов Андрей</t>
  </si>
  <si>
    <t>Жиров Никита</t>
  </si>
  <si>
    <t>Шукаев Арсений</t>
  </si>
  <si>
    <t>Бурдаков Степан</t>
  </si>
  <si>
    <t>Прытов Сергей</t>
  </si>
  <si>
    <t>Молодцов Юрий</t>
  </si>
  <si>
    <r>
      <t>Класс 125 см</t>
    </r>
    <r>
      <rPr>
        <b/>
        <i/>
        <vertAlign val="superscript"/>
        <sz val="78"/>
        <rFont val="Times New Roman"/>
        <family val="1"/>
      </rPr>
      <t>3</t>
    </r>
    <r>
      <rPr>
        <b/>
        <i/>
        <sz val="78"/>
        <rFont val="Times New Roman"/>
        <family val="1"/>
      </rPr>
      <t>. 4Т (091 016 1 8 1 1 Г/ЮНИОРЫ).</t>
    </r>
  </si>
  <si>
    <t>Галицкий Арсений</t>
  </si>
  <si>
    <t>Гаврилов Кирилл</t>
  </si>
  <si>
    <t>г. Егорьевск, Московская область</t>
  </si>
  <si>
    <r>
      <t>Класс 85 см</t>
    </r>
    <r>
      <rPr>
        <b/>
        <i/>
        <vertAlign val="superscript"/>
        <sz val="78"/>
        <rFont val="Times New Roman"/>
        <family val="1"/>
      </rPr>
      <t>3</t>
    </r>
    <r>
      <rPr>
        <b/>
        <i/>
        <sz val="78"/>
        <rFont val="Times New Roman"/>
        <family val="1"/>
      </rPr>
      <t>.(091 015 1 8 1 1 Н/юноши)</t>
    </r>
  </si>
  <si>
    <t>г. Бронницы, Московская область</t>
  </si>
  <si>
    <t>Илюхин Илья</t>
  </si>
  <si>
    <t>Скоробогатов Егор</t>
  </si>
  <si>
    <t>Куцубин Артем</t>
  </si>
  <si>
    <t>Валякин Георгий</t>
  </si>
  <si>
    <t>Шафро Кирилл</t>
  </si>
  <si>
    <t>Федоров Александр</t>
  </si>
  <si>
    <t>Проненко Святослав</t>
  </si>
  <si>
    <t>лич. очки</t>
  </si>
  <si>
    <t>Сборная ДОСААФ Московской области</t>
  </si>
  <si>
    <t>г. Братск, Иркутская область</t>
  </si>
  <si>
    <t>Павлив Илья</t>
  </si>
  <si>
    <t>г. Химки, Московская область</t>
  </si>
  <si>
    <t>г. Иваново</t>
  </si>
  <si>
    <t>Колотушкин Даниил</t>
  </si>
  <si>
    <t>"Хим. Университет"</t>
  </si>
  <si>
    <t>Suz</t>
  </si>
  <si>
    <t>Сычев Владимир</t>
  </si>
  <si>
    <t>Касаткин Максим</t>
  </si>
  <si>
    <t>Петрашин Тимур</t>
  </si>
  <si>
    <t>г. Волхов, Ленинградская область</t>
  </si>
  <si>
    <t>Техно-клуб "Колпино"</t>
  </si>
  <si>
    <t>г. Челябинск</t>
  </si>
  <si>
    <t>МБУ СДЮСТШ-КМВЛ</t>
  </si>
  <si>
    <t>г. Санкт-Петербург</t>
  </si>
  <si>
    <t>г. Екатеринбург</t>
  </si>
  <si>
    <t>ДЮСШ по ТВС</t>
  </si>
  <si>
    <t>"ГАЛЛАКС/СДЮСШОР МО"</t>
  </si>
  <si>
    <t>ст. Ленинградская, Краснодарский край</t>
  </si>
  <si>
    <t>ДОСААФ ст. Выселки</t>
  </si>
  <si>
    <t>г. Уфа, Республика Башкортостан</t>
  </si>
  <si>
    <t>МСК "Добрынин"</t>
  </si>
  <si>
    <t>г. Ставрополь</t>
  </si>
  <si>
    <t>СК "Ставрополье"</t>
  </si>
  <si>
    <t>г. Ноябрьск, Ямало-Ненецкий АО</t>
  </si>
  <si>
    <t>"Сборная Ямало-Ненецкого АО - Газпромнефть"</t>
  </si>
  <si>
    <t>г. Ижевск, Удмуртская Республика</t>
  </si>
  <si>
    <t>"ГАЛЛАКС/ДОСААФ"</t>
  </si>
  <si>
    <t>г. Великий Новгород</t>
  </si>
  <si>
    <t>г. Пенза</t>
  </si>
  <si>
    <t>СДЮСТШ "БелкамМОТОспорт"</t>
  </si>
  <si>
    <t>Цветаев Николай</t>
  </si>
  <si>
    <t>Анферов Вячеслав</t>
  </si>
  <si>
    <t>Резяпкин Александр</t>
  </si>
  <si>
    <t>Алферьев Арсений</t>
  </si>
  <si>
    <t>Авраменко Вячеслав</t>
  </si>
  <si>
    <t>Дроздов Вячеслав</t>
  </si>
  <si>
    <t>Дубатовкин Иван</t>
  </si>
  <si>
    <t>Галанзовский Артем</t>
  </si>
  <si>
    <t>Шадрин Даниил</t>
  </si>
  <si>
    <t>Данилов Семен</t>
  </si>
  <si>
    <t>Зюзев Глеб</t>
  </si>
  <si>
    <t>п. Развилка, Московская область</t>
  </si>
  <si>
    <t>Центр спорта "Олимп"</t>
  </si>
  <si>
    <t>Пермский край</t>
  </si>
  <si>
    <t>"ФМС - Нортон - Юниор"/ ДОСААФ</t>
  </si>
  <si>
    <t>г.  Челябинск</t>
  </si>
  <si>
    <t>г. Пермь</t>
  </si>
  <si>
    <t>"Мотокросс - Прикамье"</t>
  </si>
  <si>
    <t>ст. Александровская, Ставропольский край</t>
  </si>
  <si>
    <t>Сборная команда Ставропольского края - "Ставрополье"</t>
  </si>
  <si>
    <t>г. Железноводск, Ставропольский край</t>
  </si>
  <si>
    <t>г. Тольятти, Самарская область</t>
  </si>
  <si>
    <t>ГБУ ОДЮСТШ</t>
  </si>
  <si>
    <t>г. Магнитогорск, Челябинская область</t>
  </si>
  <si>
    <t>МБУ "АТСК" Металлург""</t>
  </si>
  <si>
    <t>ГДТЮ</t>
  </si>
  <si>
    <t>СТК "Мотодром"</t>
  </si>
  <si>
    <t>"TEAM FMC BRATSK"</t>
  </si>
  <si>
    <t>"RRG - moto"</t>
  </si>
  <si>
    <t>г. Каменск-Уральский, Свердловская область</t>
  </si>
  <si>
    <t>ЦТВС/ Уралтранстром</t>
  </si>
  <si>
    <t>ст. Белая Глина, Краснодарский край</t>
  </si>
  <si>
    <t>г. Майкоп, Республика Адыгея</t>
  </si>
  <si>
    <t>г. Глазов, Удмуртская Республика</t>
  </si>
  <si>
    <t>ДОСААФ г. Можга</t>
  </si>
  <si>
    <t>п. Сахзавод, Пензенская область</t>
  </si>
  <si>
    <t>"Бековский Сахарный Завод"</t>
  </si>
  <si>
    <t>Вырлан Ян</t>
  </si>
  <si>
    <t>Анферов Александр</t>
  </si>
  <si>
    <t>Федорцов Александр</t>
  </si>
  <si>
    <t>Баландин Степан</t>
  </si>
  <si>
    <t>Пятница Сергей</t>
  </si>
  <si>
    <t>Столяров Остап</t>
  </si>
  <si>
    <t>Боровский Марк</t>
  </si>
  <si>
    <t>Золотов Владимир</t>
  </si>
  <si>
    <t>Агапов Егор</t>
  </si>
  <si>
    <t>Хабиров Илья</t>
  </si>
  <si>
    <t>Грищук Арсений</t>
  </si>
  <si>
    <t>Грушенко Андрей</t>
  </si>
  <si>
    <t>Хайтметов Курбан</t>
  </si>
  <si>
    <t>Вопилов Матвей</t>
  </si>
  <si>
    <t>Воробьев Кирилл</t>
  </si>
  <si>
    <t>Осмоловский Захар</t>
  </si>
  <si>
    <t>Вайгендт Егор</t>
  </si>
  <si>
    <t>Носков Олег</t>
  </si>
  <si>
    <t>Орлов Алексей</t>
  </si>
  <si>
    <t>г. Раменское, Московская область</t>
  </si>
  <si>
    <t>ЦТВС/ Уралтранстром/СДСТША/ ДОСААФ России</t>
  </si>
  <si>
    <t>СДЮШОР МО</t>
  </si>
  <si>
    <t>г. Ижевск, Удмуртская  Республика</t>
  </si>
  <si>
    <t>"БелкамМОТОспорт"</t>
  </si>
  <si>
    <t>с. Павловская Слобода, Московская область</t>
  </si>
  <si>
    <t>"Команда Сборной Белгородской области - "Белогорье""</t>
  </si>
  <si>
    <t>г. Тюмень</t>
  </si>
  <si>
    <t>Сборная команда Тюменской области</t>
  </si>
  <si>
    <t>п. Большое Козино, Нижегородская область</t>
  </si>
  <si>
    <t>ДОСААФ/ НАШ - 2</t>
  </si>
  <si>
    <t>г. Курган</t>
  </si>
  <si>
    <t>Сборная Санкт-Петербурга</t>
  </si>
  <si>
    <t>"AmtoPro"</t>
  </si>
  <si>
    <t>г. Дзержинск, Нижегородская область</t>
  </si>
  <si>
    <t>ЦТВС/ Уралтранстром/ДЮСТШ по ТВС/Уралбайк/ДОСААФ России</t>
  </si>
  <si>
    <t>г. Прокопьевск, Кемеровская область</t>
  </si>
  <si>
    <t>Центр по ТВС/Уралтранстром/ ДОСААФ России</t>
  </si>
  <si>
    <t>Хужин Иван</t>
  </si>
  <si>
    <t>Коногоров Артем</t>
  </si>
  <si>
    <t>Некрасов Влас</t>
  </si>
  <si>
    <t>Демидов Владислав</t>
  </si>
  <si>
    <t>Кольчугин Илья</t>
  </si>
  <si>
    <t>Робканов Данила</t>
  </si>
  <si>
    <t>Шашков Даниил</t>
  </si>
  <si>
    <t>Мангушев Павел</t>
  </si>
  <si>
    <t>Мокрушин Анатолий</t>
  </si>
  <si>
    <t>Дмитриев Денис</t>
  </si>
  <si>
    <t>Шершнев Александр</t>
  </si>
  <si>
    <t>Корнев Николай</t>
  </si>
  <si>
    <t>Цыганов Максим</t>
  </si>
  <si>
    <t>Зорин Алексей</t>
  </si>
  <si>
    <t>Краев Максим</t>
  </si>
  <si>
    <t>Петров Никита</t>
  </si>
  <si>
    <t>Леонтьев Василий</t>
  </si>
  <si>
    <t>Сайдуллин Евгений</t>
  </si>
  <si>
    <t>Пестов Антон</t>
  </si>
  <si>
    <t>Бородин Данил</t>
  </si>
  <si>
    <t>Зинов Кирилл</t>
  </si>
  <si>
    <t>Бородкин Евгений</t>
  </si>
  <si>
    <t>Лопатин Игнатий</t>
  </si>
  <si>
    <t>Юдин Никита</t>
  </si>
  <si>
    <t>Балуев Андрей</t>
  </si>
  <si>
    <t>Колиба Роман</t>
  </si>
  <si>
    <t>Пьянусов Артем</t>
  </si>
  <si>
    <t>Розин Павел</t>
  </si>
  <si>
    <t>Козак Михаил</t>
  </si>
  <si>
    <t>Мокрушин Никита</t>
  </si>
  <si>
    <t>Цой Никита</t>
  </si>
  <si>
    <t>Кузнецов Кирилл</t>
  </si>
  <si>
    <t>Матящук Олег</t>
  </si>
  <si>
    <t>Баландин Даниил</t>
  </si>
  <si>
    <t>Леонтьева Любовь</t>
  </si>
  <si>
    <t>г. Южно-Сахалинск, Сахалинская область</t>
  </si>
  <si>
    <t>"САХАЛИН"</t>
  </si>
  <si>
    <t>СК "Мещера"/ Сборная ДОСААФ</t>
  </si>
  <si>
    <t>"Юганск - Мстер им. С. Жилина"</t>
  </si>
  <si>
    <t>г. Каменск-Уральский, свердловская область</t>
  </si>
  <si>
    <t>"Центр по ТВС/Уралтранстром/ ДОСААФ России"</t>
  </si>
  <si>
    <t>Ким Никита</t>
  </si>
  <si>
    <t>Плеченко Иван</t>
  </si>
  <si>
    <t>Дергунов Денис</t>
  </si>
  <si>
    <t>Карымов Роман</t>
  </si>
  <si>
    <t>Холодов Михаил</t>
  </si>
  <si>
    <t>Ягнич Сергей</t>
  </si>
  <si>
    <t>Дегтярев Александр</t>
  </si>
  <si>
    <t>Строков Давид</t>
  </si>
  <si>
    <t>Мятлин Станислав</t>
  </si>
  <si>
    <t>Баранов Иван</t>
  </si>
  <si>
    <t>Токарев Егор</t>
  </si>
  <si>
    <t>Затяев Александр</t>
  </si>
  <si>
    <t>г. Нефтеюганск, Ханты-Мансийский АО - Югра</t>
  </si>
  <si>
    <t>ЦТВС/ Уралтранстром/ ДОСААФ России</t>
  </si>
  <si>
    <t xml:space="preserve">КДЮСШ </t>
  </si>
  <si>
    <t>г. Ачинск, Красноярский край</t>
  </si>
  <si>
    <t>"Экстрим Центр"</t>
  </si>
  <si>
    <t>г. Валуйки, Белгородская область</t>
  </si>
  <si>
    <t>Сборная Великого Новгорода</t>
  </si>
  <si>
    <t>"Finnlak motocross"</t>
  </si>
  <si>
    <t>"1 ГПЗ"</t>
  </si>
  <si>
    <t>"AURORA TEAM"</t>
  </si>
  <si>
    <t>Сборная ДОСААФ России/ СДЮСШОР МО</t>
  </si>
  <si>
    <t>г. Шарья, Костромская область</t>
  </si>
  <si>
    <t>ДОСААФ Росси</t>
  </si>
  <si>
    <t>Назаров Артемий</t>
  </si>
  <si>
    <t>н/с</t>
  </si>
  <si>
    <t>-</t>
  </si>
  <si>
    <t>ИТОГОВЫЙ ПРОТОКОЛ  ЛИЧНОГО  ЗАЧЕТА</t>
  </si>
  <si>
    <t>1-й этап: 21 - 23 августа 2015 года - п. Сахзавод, Пензенская область; 2-й этап: 28 - 30 августа 2015 года - г. Пенза.</t>
  </si>
  <si>
    <t>2-й этап</t>
  </si>
  <si>
    <t>1-й этап</t>
  </si>
  <si>
    <t xml:space="preserve">Первенство России по мотокроссу 2015 года.                               </t>
  </si>
  <si>
    <t>ГОР СЮТ № 2 ДОСААФ</t>
  </si>
  <si>
    <t>Калабин Илья</t>
  </si>
  <si>
    <t>Задесенец Егор</t>
  </si>
  <si>
    <t>Мальцев Емельян</t>
  </si>
  <si>
    <t>"WIKING - MX ДОСААФ"/"Сборная Новгородской области"</t>
  </si>
  <si>
    <t>ОО "МФПО" (СК "Сура")</t>
  </si>
  <si>
    <t>г. Люберцы, Московская область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</si>
</sst>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28"/>
      <name val="Arial"/>
      <family val="2"/>
    </font>
    <font>
      <sz val="75"/>
      <name val="Arial"/>
      <family val="2"/>
    </font>
    <font>
      <sz val="10"/>
      <color indexed="63"/>
      <name val="Cambria"/>
      <family val="1"/>
    </font>
    <font>
      <sz val="75"/>
      <color indexed="63"/>
      <name val="Cambria"/>
      <family val="1"/>
    </font>
    <font>
      <sz val="28"/>
      <color indexed="63"/>
      <name val="Cambria"/>
      <family val="1"/>
    </font>
    <font>
      <sz val="12"/>
      <color indexed="63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u val="single"/>
      <sz val="11"/>
      <name val="Cambria"/>
      <family val="1"/>
    </font>
    <font>
      <sz val="75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sz val="28"/>
      <name val="Cambria"/>
      <family val="1"/>
    </font>
    <font>
      <b/>
      <i/>
      <sz val="28"/>
      <name val="Cambria"/>
      <family val="1"/>
    </font>
    <font>
      <b/>
      <sz val="28"/>
      <name val="Cambria"/>
      <family val="1"/>
    </font>
    <font>
      <b/>
      <i/>
      <sz val="16"/>
      <name val="Cambria"/>
      <family val="1"/>
    </font>
    <font>
      <b/>
      <i/>
      <sz val="12"/>
      <name val="Cambria"/>
      <family val="1"/>
    </font>
    <font>
      <b/>
      <sz val="12"/>
      <name val="Cambria"/>
      <family val="1"/>
    </font>
    <font>
      <b/>
      <sz val="35"/>
      <name val="Cambria"/>
      <family val="1"/>
    </font>
    <font>
      <sz val="35"/>
      <name val="Cambria"/>
      <family val="1"/>
    </font>
    <font>
      <sz val="12"/>
      <name val="Cambria"/>
      <family val="1"/>
    </font>
    <font>
      <b/>
      <sz val="78"/>
      <name val="Times New Roman"/>
      <family val="1"/>
    </font>
    <font>
      <sz val="78"/>
      <name val="Times New Roman"/>
      <family val="1"/>
    </font>
    <font>
      <b/>
      <i/>
      <sz val="78"/>
      <name val="Times New Roman"/>
      <family val="1"/>
    </font>
    <font>
      <b/>
      <i/>
      <vertAlign val="superscript"/>
      <sz val="78"/>
      <name val="Times New Roman"/>
      <family val="1"/>
    </font>
    <font>
      <sz val="45"/>
      <name val="Arial"/>
      <family val="2"/>
    </font>
    <font>
      <sz val="45"/>
      <name val="Times New Roman"/>
      <family val="1"/>
    </font>
    <font>
      <b/>
      <i/>
      <sz val="35"/>
      <name val="Cambria"/>
      <family val="1"/>
    </font>
    <font>
      <sz val="55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24995000660419464"/>
      <name val="Cambria"/>
      <family val="1"/>
    </font>
    <font>
      <sz val="28"/>
      <color theme="1" tint="0.24995000660419464"/>
      <name val="Cambria"/>
      <family val="1"/>
    </font>
    <font>
      <sz val="75"/>
      <color theme="1" tint="0.24995000660419464"/>
      <name val="Cambria"/>
      <family val="1"/>
    </font>
    <font>
      <sz val="12"/>
      <color theme="1" tint="0.24995000660419464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5" fillId="0" borderId="0" xfId="0" applyFont="1" applyAlignment="1">
      <alignment/>
    </xf>
    <xf numFmtId="0" fontId="65" fillId="0" borderId="0" xfId="0" applyFont="1" applyAlignment="1" applyProtection="1">
      <alignment/>
      <protection locked="0"/>
    </xf>
    <xf numFmtId="0" fontId="65" fillId="0" borderId="0" xfId="0" applyFont="1" applyAlignment="1" applyProtection="1">
      <alignment horizontal="left"/>
      <protection locked="0"/>
    </xf>
    <xf numFmtId="0" fontId="66" fillId="0" borderId="0" xfId="0" applyFont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65" fillId="33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 vertical="center" wrapText="1"/>
      <protection locked="0"/>
    </xf>
    <xf numFmtId="0" fontId="9" fillId="33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 vertical="center" wrapText="1"/>
      <protection hidden="1" locked="0"/>
    </xf>
    <xf numFmtId="0" fontId="10" fillId="0" borderId="0" xfId="0" applyFont="1" applyBorder="1" applyAlignment="1" applyProtection="1">
      <alignment/>
      <protection hidden="1" locked="0"/>
    </xf>
    <xf numFmtId="0" fontId="10" fillId="0" borderId="0" xfId="0" applyFont="1" applyAlignment="1" applyProtection="1">
      <alignment/>
      <protection hidden="1" locked="0"/>
    </xf>
    <xf numFmtId="0" fontId="15" fillId="0" borderId="0" xfId="0" applyFont="1" applyAlignment="1">
      <alignment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hidden="1" locked="0"/>
    </xf>
    <xf numFmtId="0" fontId="15" fillId="0" borderId="0" xfId="0" applyFont="1" applyAlignment="1" applyProtection="1">
      <alignment horizontal="left"/>
      <protection hidden="1" locked="0"/>
    </xf>
    <xf numFmtId="0" fontId="16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hidden="1" locked="0"/>
    </xf>
    <xf numFmtId="0" fontId="18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 applyProtection="1">
      <alignment horizontal="center" wrapText="1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hidden="1" locked="0"/>
    </xf>
    <xf numFmtId="0" fontId="10" fillId="0" borderId="0" xfId="0" applyFont="1" applyAlignment="1" applyProtection="1">
      <alignment horizontal="center"/>
      <protection hidden="1"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2" fillId="33" borderId="19" xfId="0" applyFont="1" applyFill="1" applyBorder="1" applyAlignment="1" applyProtection="1">
      <alignment horizontal="center" vertical="center"/>
      <protection locked="0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0" fontId="12" fillId="33" borderId="21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>
      <alignment horizontal="left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0" fontId="12" fillId="0" borderId="0" xfId="0" applyFont="1" applyAlignment="1" applyProtection="1">
      <alignment horizontal="left"/>
      <protection locked="0"/>
    </xf>
    <xf numFmtId="0" fontId="25" fillId="33" borderId="10" xfId="0" applyFont="1" applyFill="1" applyBorder="1" applyAlignment="1" applyProtection="1">
      <alignment horizontal="center" vertical="center"/>
      <protection locked="0"/>
    </xf>
    <xf numFmtId="0" fontId="25" fillId="33" borderId="22" xfId="0" applyFont="1" applyFill="1" applyBorder="1" applyAlignment="1" applyProtection="1">
      <alignment horizontal="center" vertical="center" wrapText="1"/>
      <protection locked="0"/>
    </xf>
    <xf numFmtId="0" fontId="25" fillId="33" borderId="14" xfId="0" applyFont="1" applyFill="1" applyBorder="1" applyAlignment="1" applyProtection="1">
      <alignment horizontal="center" vertical="center"/>
      <protection locked="0"/>
    </xf>
    <xf numFmtId="0" fontId="25" fillId="33" borderId="23" xfId="0" applyFont="1" applyFill="1" applyBorder="1" applyAlignment="1" applyProtection="1">
      <alignment horizontal="center" vertical="center" wrapText="1"/>
      <protection locked="0"/>
    </xf>
    <xf numFmtId="0" fontId="25" fillId="33" borderId="18" xfId="0" applyFont="1" applyFill="1" applyBorder="1" applyAlignment="1" applyProtection="1">
      <alignment horizontal="center" vertical="center"/>
      <protection locked="0"/>
    </xf>
    <xf numFmtId="0" fontId="25" fillId="33" borderId="10" xfId="0" applyFont="1" applyFill="1" applyBorder="1" applyAlignment="1" applyProtection="1">
      <alignment horizontal="left" vertical="center"/>
      <protection locked="0"/>
    </xf>
    <xf numFmtId="0" fontId="12" fillId="33" borderId="24" xfId="0" applyFont="1" applyFill="1" applyBorder="1" applyAlignment="1" applyProtection="1">
      <alignment horizontal="center" vertical="center"/>
      <protection locked="0"/>
    </xf>
    <xf numFmtId="0" fontId="12" fillId="33" borderId="25" xfId="0" applyFont="1" applyFill="1" applyBorder="1" applyAlignment="1" applyProtection="1">
      <alignment horizontal="center" vertical="center"/>
      <protection locked="0"/>
    </xf>
    <xf numFmtId="0" fontId="12" fillId="33" borderId="26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>
      <alignment/>
    </xf>
    <xf numFmtId="0" fontId="25" fillId="33" borderId="10" xfId="0" applyFont="1" applyFill="1" applyBorder="1" applyAlignment="1" applyProtection="1">
      <alignment horizontal="center" vertical="center" wrapText="1"/>
      <protection locked="0"/>
    </xf>
    <xf numFmtId="0" fontId="25" fillId="33" borderId="14" xfId="0" applyFont="1" applyFill="1" applyBorder="1" applyAlignment="1" applyProtection="1">
      <alignment horizontal="center" vertical="center" wrapText="1"/>
      <protection locked="0"/>
    </xf>
    <xf numFmtId="0" fontId="25" fillId="33" borderId="27" xfId="0" applyFont="1" applyFill="1" applyBorder="1" applyAlignment="1" applyProtection="1">
      <alignment horizontal="center" vertical="center" wrapText="1"/>
      <protection locked="0"/>
    </xf>
    <xf numFmtId="0" fontId="25" fillId="33" borderId="18" xfId="0" applyFont="1" applyFill="1" applyBorder="1" applyAlignment="1" applyProtection="1">
      <alignment horizontal="center" vertical="center" wrapText="1"/>
      <protection locked="0"/>
    </xf>
    <xf numFmtId="0" fontId="25" fillId="33" borderId="28" xfId="0" applyFont="1" applyFill="1" applyBorder="1" applyAlignment="1" applyProtection="1">
      <alignment horizontal="center" vertical="center"/>
      <protection locked="0"/>
    </xf>
    <xf numFmtId="0" fontId="25" fillId="33" borderId="29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/>
      <protection locked="0"/>
    </xf>
    <xf numFmtId="0" fontId="29" fillId="33" borderId="18" xfId="0" applyFont="1" applyFill="1" applyBorder="1" applyAlignment="1" applyProtection="1">
      <alignment horizontal="center" vertical="center"/>
      <protection locked="0"/>
    </xf>
    <xf numFmtId="0" fontId="25" fillId="33" borderId="30" xfId="0" applyFont="1" applyFill="1" applyBorder="1" applyAlignment="1" applyProtection="1">
      <alignment horizontal="center" vertical="center"/>
      <protection locked="0"/>
    </xf>
    <xf numFmtId="0" fontId="28" fillId="33" borderId="14" xfId="0" applyFont="1" applyFill="1" applyBorder="1" applyAlignment="1" applyProtection="1">
      <alignment horizontal="center" vertical="center"/>
      <protection locked="0"/>
    </xf>
    <xf numFmtId="0" fontId="29" fillId="33" borderId="10" xfId="0" applyFont="1" applyFill="1" applyBorder="1" applyAlignment="1" applyProtection="1">
      <alignment horizontal="center" vertical="center"/>
      <protection locked="0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25" fillId="33" borderId="0" xfId="0" applyFont="1" applyFill="1" applyBorder="1" applyAlignment="1" applyProtection="1">
      <alignment horizontal="left" vertical="center"/>
      <protection locked="0"/>
    </xf>
    <xf numFmtId="0" fontId="25" fillId="33" borderId="0" xfId="0" applyFont="1" applyFill="1" applyBorder="1" applyAlignment="1" applyProtection="1">
      <alignment horizontal="center" vertical="center" wrapText="1"/>
      <protection locked="0"/>
    </xf>
    <xf numFmtId="0" fontId="28" fillId="33" borderId="0" xfId="0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 hidden="1" locked="0"/>
    </xf>
    <xf numFmtId="0" fontId="68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23" fillId="33" borderId="15" xfId="0" applyFont="1" applyFill="1" applyBorder="1" applyAlignment="1" applyProtection="1">
      <alignment horizontal="center" vertical="center"/>
      <protection locked="0"/>
    </xf>
    <xf numFmtId="0" fontId="25" fillId="33" borderId="14" xfId="0" applyFont="1" applyFill="1" applyBorder="1" applyAlignment="1" applyProtection="1">
      <alignment horizontal="left" vertical="center"/>
      <protection locked="0"/>
    </xf>
    <xf numFmtId="0" fontId="25" fillId="33" borderId="18" xfId="0" applyFont="1" applyFill="1" applyBorder="1" applyAlignment="1" applyProtection="1">
      <alignment horizontal="left" vertical="center"/>
      <protection locked="0"/>
    </xf>
    <xf numFmtId="0" fontId="28" fillId="33" borderId="23" xfId="0" applyFont="1" applyFill="1" applyBorder="1" applyAlignment="1" applyProtection="1">
      <alignment horizontal="center" vertical="center"/>
      <protection locked="0"/>
    </xf>
    <xf numFmtId="0" fontId="29" fillId="33" borderId="23" xfId="0" applyFont="1" applyFill="1" applyBorder="1" applyAlignment="1" applyProtection="1">
      <alignment horizontal="center" vertical="center"/>
      <protection locked="0"/>
    </xf>
    <xf numFmtId="0" fontId="25" fillId="33" borderId="22" xfId="0" applyFont="1" applyFill="1" applyBorder="1" applyAlignment="1" applyProtection="1">
      <alignment horizontal="left" vertical="center"/>
      <protection locked="0"/>
    </xf>
    <xf numFmtId="0" fontId="25" fillId="33" borderId="23" xfId="0" applyFont="1" applyFill="1" applyBorder="1" applyAlignment="1" applyProtection="1">
      <alignment horizontal="left" vertical="center"/>
      <protection locked="0"/>
    </xf>
    <xf numFmtId="0" fontId="25" fillId="33" borderId="27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center" vertical="center"/>
      <protection locked="0"/>
    </xf>
    <xf numFmtId="0" fontId="25" fillId="33" borderId="22" xfId="0" applyFont="1" applyFill="1" applyBorder="1" applyAlignment="1" applyProtection="1">
      <alignment horizontal="center" vertical="center"/>
      <protection locked="0"/>
    </xf>
    <xf numFmtId="0" fontId="25" fillId="33" borderId="23" xfId="0" applyFont="1" applyFill="1" applyBorder="1" applyAlignment="1" applyProtection="1">
      <alignment horizontal="center" vertical="center"/>
      <protection locked="0"/>
    </xf>
    <xf numFmtId="0" fontId="25" fillId="33" borderId="27" xfId="0" applyFont="1" applyFill="1" applyBorder="1" applyAlignment="1" applyProtection="1">
      <alignment horizontal="center" vertical="center"/>
      <protection locked="0"/>
    </xf>
    <xf numFmtId="0" fontId="29" fillId="33" borderId="27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9" fillId="33" borderId="22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2" fillId="33" borderId="31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/>
      <protection locked="0"/>
    </xf>
    <xf numFmtId="0" fontId="25" fillId="0" borderId="29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25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25" fillId="0" borderId="30" xfId="0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5" fillId="0" borderId="27" xfId="0" applyFont="1" applyFill="1" applyBorder="1" applyAlignment="1" applyProtection="1">
      <alignment horizontal="center" vertical="center" wrapText="1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33" borderId="33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 wrapText="1"/>
      <protection locked="0"/>
    </xf>
    <xf numFmtId="0" fontId="12" fillId="33" borderId="32" xfId="0" applyFont="1" applyFill="1" applyBorder="1" applyAlignment="1" applyProtection="1">
      <alignment horizontal="center" vertical="center" wrapText="1"/>
      <protection locked="0"/>
    </xf>
    <xf numFmtId="0" fontId="12" fillId="33" borderId="24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 locked="0"/>
    </xf>
    <xf numFmtId="0" fontId="12" fillId="33" borderId="31" xfId="0" applyFont="1" applyFill="1" applyBorder="1" applyAlignment="1" applyProtection="1">
      <alignment horizontal="center" vertical="center" wrapText="1"/>
      <protection locked="0"/>
    </xf>
    <xf numFmtId="0" fontId="12" fillId="33" borderId="25" xfId="0" applyFont="1" applyFill="1" applyBorder="1" applyAlignment="1" applyProtection="1">
      <alignment horizontal="center" vertical="center" wrapText="1"/>
      <protection locked="0"/>
    </xf>
    <xf numFmtId="0" fontId="12" fillId="33" borderId="15" xfId="0" applyFont="1" applyFill="1" applyBorder="1" applyAlignment="1" applyProtection="1">
      <alignment horizontal="center"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14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67" fillId="33" borderId="17" xfId="0" applyFont="1" applyFill="1" applyBorder="1" applyAlignment="1" applyProtection="1">
      <alignment horizontal="center" vertical="center" wrapText="1"/>
      <protection locked="0"/>
    </xf>
    <xf numFmtId="0" fontId="67" fillId="33" borderId="31" xfId="0" applyFont="1" applyFill="1" applyBorder="1" applyAlignment="1" applyProtection="1">
      <alignment horizontal="center" vertical="center" wrapText="1"/>
      <protection locked="0"/>
    </xf>
    <xf numFmtId="0" fontId="67" fillId="33" borderId="25" xfId="0" applyFont="1" applyFill="1" applyBorder="1" applyAlignment="1" applyProtection="1">
      <alignment horizontal="center" vertical="center" wrapText="1"/>
      <protection locked="0"/>
    </xf>
    <xf numFmtId="0" fontId="67" fillId="33" borderId="21" xfId="0" applyFont="1" applyFill="1" applyBorder="1" applyAlignment="1" applyProtection="1">
      <alignment horizontal="center" vertical="center" wrapText="1"/>
      <protection locked="0"/>
    </xf>
    <xf numFmtId="0" fontId="67" fillId="33" borderId="33" xfId="0" applyFont="1" applyFill="1" applyBorder="1" applyAlignment="1" applyProtection="1">
      <alignment horizontal="center" vertical="center" wrapText="1"/>
      <protection locked="0"/>
    </xf>
    <xf numFmtId="0" fontId="67" fillId="33" borderId="26" xfId="0" applyFont="1" applyFill="1" applyBorder="1" applyAlignment="1" applyProtection="1">
      <alignment horizontal="center" vertical="center" wrapText="1"/>
      <protection locked="0"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0" fontId="12" fillId="33" borderId="33" xfId="0" applyFont="1" applyFill="1" applyBorder="1" applyAlignment="1" applyProtection="1">
      <alignment horizontal="center" vertical="center" wrapText="1"/>
      <protection locked="0"/>
    </xf>
    <xf numFmtId="0" fontId="12" fillId="33" borderId="20" xfId="0" applyFont="1" applyFill="1" applyBorder="1" applyAlignment="1" applyProtection="1">
      <alignment horizontal="center" vertical="center" wrapText="1"/>
      <protection locked="0"/>
    </xf>
    <xf numFmtId="0" fontId="12" fillId="33" borderId="18" xfId="0" applyFont="1" applyFill="1" applyBorder="1" applyAlignment="1" applyProtection="1">
      <alignment horizontal="center" vertical="center" wrapText="1"/>
      <protection locked="0"/>
    </xf>
    <xf numFmtId="0" fontId="31" fillId="33" borderId="14" xfId="0" applyFont="1" applyFill="1" applyBorder="1" applyAlignment="1" applyProtection="1">
      <alignment horizontal="center" vertical="center" wrapText="1"/>
      <protection locked="0"/>
    </xf>
    <xf numFmtId="0" fontId="25" fillId="0" borderId="28" xfId="0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22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 applyProtection="1">
      <alignment horizontal="center" vertical="center"/>
      <protection locked="0"/>
    </xf>
    <xf numFmtId="0" fontId="12" fillId="33" borderId="34" xfId="0" applyFont="1" applyFill="1" applyBorder="1" applyAlignment="1" applyProtection="1">
      <alignment horizontal="center" vertical="center"/>
      <protection locked="0"/>
    </xf>
    <xf numFmtId="0" fontId="12" fillId="33" borderId="35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>
      <alignment horizontal="center" vertical="center"/>
      <protection locked="0"/>
    </xf>
    <xf numFmtId="0" fontId="29" fillId="0" borderId="22" xfId="0" applyFont="1" applyFill="1" applyBorder="1" applyAlignment="1" applyProtection="1">
      <alignment horizontal="center" vertical="center"/>
      <protection locked="0"/>
    </xf>
    <xf numFmtId="0" fontId="29" fillId="0" borderId="23" xfId="0" applyFont="1" applyFill="1" applyBorder="1" applyAlignment="1" applyProtection="1">
      <alignment horizontal="center" vertical="center"/>
      <protection locked="0"/>
    </xf>
    <xf numFmtId="0" fontId="28" fillId="0" borderId="23" xfId="0" applyFont="1" applyFill="1" applyBorder="1" applyAlignment="1" applyProtection="1">
      <alignment horizontal="center" vertical="center"/>
      <protection locked="0"/>
    </xf>
    <xf numFmtId="0" fontId="28" fillId="0" borderId="27" xfId="0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left" vertical="center"/>
      <protection locked="0"/>
    </xf>
    <xf numFmtId="0" fontId="25" fillId="0" borderId="14" xfId="0" applyFont="1" applyFill="1" applyBorder="1" applyAlignment="1" applyProtection="1">
      <alignment horizontal="left" vertical="center"/>
      <protection locked="0"/>
    </xf>
    <xf numFmtId="0" fontId="25" fillId="0" borderId="18" xfId="0" applyFont="1" applyFill="1" applyBorder="1" applyAlignment="1" applyProtection="1">
      <alignment horizontal="left" vertical="center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28" fillId="33" borderId="27" xfId="0" applyFont="1" applyFill="1" applyBorder="1" applyAlignment="1" applyProtection="1">
      <alignment horizontal="center" vertical="center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31" fillId="33" borderId="23" xfId="0" applyFont="1" applyFill="1" applyBorder="1" applyAlignment="1" applyProtection="1">
      <alignment horizontal="center" vertical="center" wrapText="1"/>
      <protection locked="0"/>
    </xf>
    <xf numFmtId="0" fontId="21" fillId="33" borderId="37" xfId="0" applyFont="1" applyFill="1" applyBorder="1" applyAlignment="1" applyProtection="1">
      <alignment horizontal="center" vertical="center" wrapText="1"/>
      <protection locked="0"/>
    </xf>
    <xf numFmtId="0" fontId="21" fillId="33" borderId="3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24" fillId="33" borderId="0" xfId="0" applyFont="1" applyFill="1" applyAlignment="1">
      <alignment horizontal="center" vertical="center" wrapText="1"/>
    </xf>
    <xf numFmtId="0" fontId="25" fillId="33" borderId="0" xfId="0" applyFont="1" applyFill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30" fillId="33" borderId="39" xfId="0" applyFont="1" applyFill="1" applyBorder="1" applyAlignment="1">
      <alignment horizontal="center" vertical="center"/>
    </xf>
    <xf numFmtId="0" fontId="22" fillId="33" borderId="38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1" fillId="33" borderId="14" xfId="0" applyFont="1" applyFill="1" applyBorder="1" applyAlignment="1" applyProtection="1">
      <alignment horizontal="center" vertical="center" wrapText="1"/>
      <protection locked="0"/>
    </xf>
    <xf numFmtId="0" fontId="21" fillId="33" borderId="40" xfId="0" applyFont="1" applyFill="1" applyBorder="1" applyAlignment="1" applyProtection="1">
      <alignment horizontal="center" vertical="center" wrapText="1"/>
      <protection locked="0"/>
    </xf>
    <xf numFmtId="0" fontId="21" fillId="33" borderId="41" xfId="0" applyFont="1" applyFill="1" applyBorder="1" applyAlignment="1" applyProtection="1">
      <alignment horizontal="center" vertical="center" wrapText="1"/>
      <protection locked="0"/>
    </xf>
    <xf numFmtId="0" fontId="22" fillId="33" borderId="42" xfId="0" applyFont="1" applyFill="1" applyBorder="1" applyAlignment="1" applyProtection="1">
      <alignment horizontal="center" vertical="center" wrapText="1"/>
      <protection locked="0"/>
    </xf>
    <xf numFmtId="0" fontId="22" fillId="33" borderId="43" xfId="0" applyFont="1" applyFill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21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>
      <alignment horizontal="center" vertical="center" wrapText="1"/>
    </xf>
    <xf numFmtId="0" fontId="21" fillId="33" borderId="46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>
      <alignment horizontal="center" vertical="center" wrapText="1"/>
    </xf>
    <xf numFmtId="0" fontId="21" fillId="33" borderId="47" xfId="0" applyFont="1" applyFill="1" applyBorder="1" applyAlignment="1" applyProtection="1">
      <alignment horizontal="center" vertical="center" wrapText="1"/>
      <protection locked="0"/>
    </xf>
    <xf numFmtId="0" fontId="21" fillId="33" borderId="48" xfId="0" applyFont="1" applyFill="1" applyBorder="1" applyAlignment="1" applyProtection="1">
      <alignment horizontal="center" vertical="center" wrapText="1"/>
      <protection locked="0"/>
    </xf>
    <xf numFmtId="0" fontId="22" fillId="33" borderId="49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59975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657225</xdr:rowOff>
    </xdr:from>
    <xdr:to>
      <xdr:col>2</xdr:col>
      <xdr:colOff>2095500</xdr:colOff>
      <xdr:row>1</xdr:row>
      <xdr:rowOff>1885950</xdr:rowOff>
    </xdr:to>
    <xdr:pic>
      <xdr:nvPicPr>
        <xdr:cNvPr id="2" name="Рисунок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657225"/>
          <a:ext cx="4914900" cy="498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7639050" y="952500"/>
          <a:ext cx="480917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1238250</xdr:colOff>
      <xdr:row>0</xdr:row>
      <xdr:rowOff>904875</xdr:rowOff>
    </xdr:from>
    <xdr:to>
      <xdr:col>15</xdr:col>
      <xdr:colOff>2057400</xdr:colOff>
      <xdr:row>1</xdr:row>
      <xdr:rowOff>142875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03050" y="904875"/>
          <a:ext cx="1087755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0</xdr:row>
      <xdr:rowOff>85725</xdr:rowOff>
    </xdr:from>
    <xdr:to>
      <xdr:col>2</xdr:col>
      <xdr:colOff>1428750</xdr:colOff>
      <xdr:row>1</xdr:row>
      <xdr:rowOff>1038225</xdr:rowOff>
    </xdr:to>
    <xdr:pic>
      <xdr:nvPicPr>
        <xdr:cNvPr id="2" name="Рисунок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85725"/>
          <a:ext cx="6677025" cy="470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6953250</xdr:colOff>
      <xdr:row>0</xdr:row>
      <xdr:rowOff>952500</xdr:rowOff>
    </xdr:from>
    <xdr:to>
      <xdr:col>9</xdr:col>
      <xdr:colOff>914400</xdr:colOff>
      <xdr:row>0</xdr:row>
      <xdr:rowOff>3095625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13830300" y="952500"/>
          <a:ext cx="483489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2057400</xdr:colOff>
      <xdr:row>1</xdr:row>
      <xdr:rowOff>142875</xdr:rowOff>
    </xdr:to>
    <xdr:pic>
      <xdr:nvPicPr>
        <xdr:cNvPr id="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03050" y="904875"/>
          <a:ext cx="1087755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2057400</xdr:colOff>
      <xdr:row>1</xdr:row>
      <xdr:rowOff>142875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03050" y="904875"/>
          <a:ext cx="1087755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657225</xdr:rowOff>
    </xdr:from>
    <xdr:to>
      <xdr:col>2</xdr:col>
      <xdr:colOff>2095500</xdr:colOff>
      <xdr:row>1</xdr:row>
      <xdr:rowOff>1885950</xdr:rowOff>
    </xdr:to>
    <xdr:pic>
      <xdr:nvPicPr>
        <xdr:cNvPr id="2" name="Рисунок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657225"/>
          <a:ext cx="8201025" cy="498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10925175" y="952500"/>
          <a:ext cx="480917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657225</xdr:rowOff>
    </xdr:from>
    <xdr:to>
      <xdr:col>2</xdr:col>
      <xdr:colOff>2095500</xdr:colOff>
      <xdr:row>1</xdr:row>
      <xdr:rowOff>1885950</xdr:rowOff>
    </xdr:to>
    <xdr:pic>
      <xdr:nvPicPr>
        <xdr:cNvPr id="2" name="Рисунок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657225"/>
          <a:ext cx="8201025" cy="498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10925175" y="952500"/>
          <a:ext cx="480917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657225</xdr:rowOff>
    </xdr:from>
    <xdr:to>
      <xdr:col>2</xdr:col>
      <xdr:colOff>2095500</xdr:colOff>
      <xdr:row>1</xdr:row>
      <xdr:rowOff>1885950</xdr:rowOff>
    </xdr:to>
    <xdr:pic>
      <xdr:nvPicPr>
        <xdr:cNvPr id="2" name="Рисунок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657225"/>
          <a:ext cx="5438775" cy="498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8162925" y="952500"/>
          <a:ext cx="480917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2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2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2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2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2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3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3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IV45"/>
  <sheetViews>
    <sheetView zoomScale="20" zoomScaleNormal="20" zoomScalePageLayoutView="75" workbookViewId="0" topLeftCell="A25">
      <selection activeCell="E63" sqref="E63"/>
    </sheetView>
  </sheetViews>
  <sheetFormatPr defaultColWidth="9.140625" defaultRowHeight="12.75"/>
  <cols>
    <col min="1" max="1" width="31.57421875" style="3" customWidth="1"/>
    <col min="2" max="2" width="42.28125" style="3" customWidth="1"/>
    <col min="3" max="3" width="159.140625" style="3" customWidth="1"/>
    <col min="4" max="4" width="27.00390625" style="3" customWidth="1"/>
    <col min="5" max="5" width="255.8515625" style="3" customWidth="1"/>
    <col min="6" max="6" width="255.7109375" style="3" customWidth="1"/>
    <col min="7" max="7" width="71.57421875" style="3" customWidth="1"/>
    <col min="8" max="8" width="23.00390625" style="3" customWidth="1"/>
    <col min="9" max="9" width="26.57421875" style="3" customWidth="1"/>
    <col min="10" max="10" width="23.00390625" style="3" customWidth="1"/>
    <col min="11" max="11" width="28.00390625" style="3" customWidth="1"/>
    <col min="12" max="12" width="23.00390625" style="3" customWidth="1"/>
    <col min="13" max="13" width="26.57421875" style="3" customWidth="1"/>
    <col min="14" max="14" width="23.00390625" style="3" customWidth="1"/>
    <col min="15" max="15" width="28.00390625" style="3" customWidth="1"/>
    <col min="16" max="16" width="39.421875" style="3" customWidth="1"/>
    <col min="17" max="17" width="0.71875" style="1" hidden="1" customWidth="1"/>
    <col min="18" max="18" width="0" style="0" hidden="1" customWidth="1"/>
    <col min="19" max="19" width="7.57421875" style="1" hidden="1" customWidth="1"/>
    <col min="20" max="131" width="7.140625" style="1" hidden="1" customWidth="1"/>
    <col min="132" max="134" width="0" style="0" hidden="1" customWidth="1"/>
    <col min="135" max="148" width="8.57421875" style="1" hidden="1" customWidth="1"/>
    <col min="149" max="150" width="7.140625" style="1" hidden="1" customWidth="1"/>
    <col min="151" max="151" width="8.57421875" style="1" hidden="1" customWidth="1"/>
    <col min="152" max="152" width="8.7109375" style="2" hidden="1" customWidth="1"/>
    <col min="153" max="153" width="6.140625" style="2" hidden="1" customWidth="1"/>
    <col min="154" max="154" width="8.00390625" style="2" hidden="1" customWidth="1"/>
    <col min="155" max="155" width="3.7109375" style="2" hidden="1" customWidth="1"/>
    <col min="156" max="156" width="9.140625" style="2" hidden="1" customWidth="1"/>
    <col min="157" max="157" width="10.00390625" style="1" hidden="1" customWidth="1"/>
    <col min="158" max="158" width="8.140625" style="1" hidden="1" customWidth="1"/>
    <col min="159" max="159" width="7.57421875" style="1" hidden="1" customWidth="1"/>
    <col min="160" max="160" width="9.57421875" style="1" hidden="1" customWidth="1"/>
    <col min="161" max="161" width="5.57421875" style="1" hidden="1" customWidth="1"/>
    <col min="162" max="163" width="5.421875" style="1" hidden="1" customWidth="1"/>
    <col min="164" max="209" width="3.7109375" style="1" hidden="1" customWidth="1"/>
    <col min="210" max="210" width="7.421875" style="1" hidden="1" customWidth="1"/>
    <col min="211" max="231" width="3.7109375" style="1" hidden="1" customWidth="1"/>
    <col min="232" max="232" width="5.421875" style="1" hidden="1" customWidth="1"/>
    <col min="233" max="233" width="5.7109375" style="1" hidden="1" customWidth="1"/>
    <col min="234" max="254" width="3.7109375" style="1" hidden="1" customWidth="1"/>
    <col min="255" max="255" width="5.00390625" style="1" hidden="1" customWidth="1"/>
    <col min="256" max="16384" width="5.140625" style="1" hidden="1" customWidth="1"/>
  </cols>
  <sheetData>
    <row r="1" spans="1:256" ht="295.5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69"/>
      <c r="R1" s="14"/>
      <c r="S1" s="100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4"/>
      <c r="EC1" s="14"/>
      <c r="ED1" s="14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6"/>
      <c r="EW1" s="16"/>
      <c r="EX1" s="16"/>
      <c r="EY1" s="16"/>
      <c r="EZ1" s="16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194.25" customHeight="1">
      <c r="A2" s="171" t="s">
        <v>277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0"/>
      <c r="R2" s="14"/>
      <c r="S2" s="17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4"/>
      <c r="EC2" s="14"/>
      <c r="ED2" s="14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6"/>
      <c r="EW2" s="16"/>
      <c r="EX2" s="16"/>
      <c r="EY2" s="16"/>
      <c r="EZ2" s="16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87.75" customHeight="1">
      <c r="A3" s="171" t="s">
        <v>273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0"/>
      <c r="R3" s="14"/>
      <c r="S3" s="18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4"/>
      <c r="EC3" s="14"/>
      <c r="ED3" s="14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6"/>
      <c r="EW3" s="16"/>
      <c r="EX3" s="16"/>
      <c r="EY3" s="16"/>
      <c r="EZ3" s="16"/>
      <c r="FA3" s="15"/>
      <c r="FB3" s="15"/>
      <c r="FC3" s="15"/>
      <c r="FD3" s="15"/>
      <c r="FE3" s="15"/>
      <c r="FF3" s="15"/>
      <c r="FG3" s="15"/>
      <c r="FH3" s="19"/>
      <c r="FI3" s="19"/>
      <c r="FJ3" s="19"/>
      <c r="FK3" s="20"/>
      <c r="FL3" s="20"/>
      <c r="FM3" s="20"/>
      <c r="FN3" s="20"/>
      <c r="FO3" s="21"/>
      <c r="FP3" s="21"/>
      <c r="FQ3" s="21"/>
      <c r="FR3" s="21"/>
      <c r="FS3" s="21"/>
      <c r="FT3" s="21" t="s">
        <v>15</v>
      </c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s="4" customFormat="1" ht="93.75" customHeight="1">
      <c r="A4" s="172" t="s">
        <v>274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0"/>
      <c r="R4" s="22"/>
      <c r="S4" s="23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2"/>
      <c r="EC4" s="22"/>
      <c r="ED4" s="22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3"/>
      <c r="EW4" s="23"/>
      <c r="EX4" s="23"/>
      <c r="EY4" s="23"/>
      <c r="EZ4" s="23"/>
      <c r="FA4" s="24"/>
      <c r="FB4" s="24"/>
      <c r="FC4" s="24"/>
      <c r="FD4" s="24"/>
      <c r="FE4" s="24"/>
      <c r="FF4" s="24"/>
      <c r="FG4" s="24"/>
      <c r="FH4" s="25"/>
      <c r="FI4" s="25" t="s">
        <v>6</v>
      </c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 t="s">
        <v>7</v>
      </c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 t="s">
        <v>8</v>
      </c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 t="s">
        <v>9</v>
      </c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6"/>
    </row>
    <row r="5" spans="1:256" s="4" customFormat="1" ht="96.75" customHeight="1">
      <c r="A5" s="173" t="s">
        <v>50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27"/>
      <c r="R5" s="22"/>
      <c r="S5" s="28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2"/>
      <c r="EC5" s="22"/>
      <c r="ED5" s="22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3"/>
      <c r="EW5" s="23"/>
      <c r="EX5" s="23"/>
      <c r="EY5" s="23"/>
      <c r="EZ5" s="23"/>
      <c r="FA5" s="24"/>
      <c r="FB5" s="24"/>
      <c r="FC5" s="24"/>
      <c r="FD5" s="24"/>
      <c r="FE5" s="24"/>
      <c r="FF5" s="24"/>
      <c r="FG5" s="24"/>
      <c r="FH5" s="25">
        <v>1</v>
      </c>
      <c r="FI5" s="25">
        <v>2</v>
      </c>
      <c r="FJ5" s="25">
        <v>3</v>
      </c>
      <c r="FK5" s="25">
        <v>4</v>
      </c>
      <c r="FL5" s="25">
        <v>5</v>
      </c>
      <c r="FM5" s="25">
        <v>6</v>
      </c>
      <c r="FN5" s="25">
        <v>7</v>
      </c>
      <c r="FO5" s="25">
        <v>8</v>
      </c>
      <c r="FP5" s="25">
        <v>9</v>
      </c>
      <c r="FQ5" s="25">
        <v>10</v>
      </c>
      <c r="FR5" s="25">
        <v>11</v>
      </c>
      <c r="FS5" s="25">
        <v>12</v>
      </c>
      <c r="FT5" s="25">
        <v>13</v>
      </c>
      <c r="FU5" s="25">
        <v>14</v>
      </c>
      <c r="FV5" s="25">
        <v>15</v>
      </c>
      <c r="FW5" s="25">
        <v>16</v>
      </c>
      <c r="FX5" s="25">
        <v>17</v>
      </c>
      <c r="FY5" s="25">
        <v>18</v>
      </c>
      <c r="FZ5" s="25">
        <v>19</v>
      </c>
      <c r="GA5" s="25">
        <v>20</v>
      </c>
      <c r="GB5" s="25">
        <v>21</v>
      </c>
      <c r="GC5" s="25" t="s">
        <v>4</v>
      </c>
      <c r="GD5" s="25" t="s">
        <v>18</v>
      </c>
      <c r="GE5" s="25">
        <v>1</v>
      </c>
      <c r="GF5" s="25">
        <v>2</v>
      </c>
      <c r="GG5" s="25">
        <v>3</v>
      </c>
      <c r="GH5" s="25">
        <v>4</v>
      </c>
      <c r="GI5" s="25">
        <v>5</v>
      </c>
      <c r="GJ5" s="25">
        <v>6</v>
      </c>
      <c r="GK5" s="25">
        <v>7</v>
      </c>
      <c r="GL5" s="25">
        <v>8</v>
      </c>
      <c r="GM5" s="25">
        <v>9</v>
      </c>
      <c r="GN5" s="25">
        <v>10</v>
      </c>
      <c r="GO5" s="25">
        <v>11</v>
      </c>
      <c r="GP5" s="25">
        <v>12</v>
      </c>
      <c r="GQ5" s="25">
        <v>13</v>
      </c>
      <c r="GR5" s="25">
        <v>14</v>
      </c>
      <c r="GS5" s="25">
        <v>15</v>
      </c>
      <c r="GT5" s="25">
        <v>16</v>
      </c>
      <c r="GU5" s="25">
        <v>17</v>
      </c>
      <c r="GV5" s="25">
        <v>18</v>
      </c>
      <c r="GW5" s="25">
        <v>19</v>
      </c>
      <c r="GX5" s="25">
        <v>20</v>
      </c>
      <c r="GY5" s="25">
        <v>21</v>
      </c>
      <c r="GZ5" s="25" t="s">
        <v>5</v>
      </c>
      <c r="HA5" s="25" t="s">
        <v>17</v>
      </c>
      <c r="HB5" s="25">
        <v>1</v>
      </c>
      <c r="HC5" s="25">
        <v>2</v>
      </c>
      <c r="HD5" s="25">
        <v>3</v>
      </c>
      <c r="HE5" s="25">
        <v>4</v>
      </c>
      <c r="HF5" s="25">
        <v>5</v>
      </c>
      <c r="HG5" s="25">
        <v>6</v>
      </c>
      <c r="HH5" s="25">
        <v>7</v>
      </c>
      <c r="HI5" s="25">
        <v>8</v>
      </c>
      <c r="HJ5" s="25">
        <v>9</v>
      </c>
      <c r="HK5" s="25">
        <v>10</v>
      </c>
      <c r="HL5" s="25">
        <v>11</v>
      </c>
      <c r="HM5" s="25">
        <v>12</v>
      </c>
      <c r="HN5" s="25">
        <v>13</v>
      </c>
      <c r="HO5" s="25">
        <v>14</v>
      </c>
      <c r="HP5" s="25">
        <v>15</v>
      </c>
      <c r="HQ5" s="25">
        <v>16</v>
      </c>
      <c r="HR5" s="25">
        <v>17</v>
      </c>
      <c r="HS5" s="25">
        <v>18</v>
      </c>
      <c r="HT5" s="25">
        <v>19</v>
      </c>
      <c r="HU5" s="25">
        <v>20</v>
      </c>
      <c r="HV5" s="25">
        <v>21</v>
      </c>
      <c r="HW5" s="25" t="s">
        <v>4</v>
      </c>
      <c r="HX5" s="25" t="s">
        <v>16</v>
      </c>
      <c r="HY5" s="25">
        <v>1</v>
      </c>
      <c r="HZ5" s="25">
        <v>2</v>
      </c>
      <c r="IA5" s="25">
        <v>3</v>
      </c>
      <c r="IB5" s="25">
        <v>4</v>
      </c>
      <c r="IC5" s="25">
        <v>5</v>
      </c>
      <c r="ID5" s="25">
        <v>6</v>
      </c>
      <c r="IE5" s="25">
        <v>7</v>
      </c>
      <c r="IF5" s="25">
        <v>8</v>
      </c>
      <c r="IG5" s="25">
        <v>9</v>
      </c>
      <c r="IH5" s="25">
        <v>10</v>
      </c>
      <c r="II5" s="25">
        <v>11</v>
      </c>
      <c r="IJ5" s="25">
        <v>12</v>
      </c>
      <c r="IK5" s="25">
        <v>13</v>
      </c>
      <c r="IL5" s="25">
        <v>14</v>
      </c>
      <c r="IM5" s="25">
        <v>15</v>
      </c>
      <c r="IN5" s="25">
        <v>16</v>
      </c>
      <c r="IO5" s="25">
        <v>17</v>
      </c>
      <c r="IP5" s="25">
        <v>18</v>
      </c>
      <c r="IQ5" s="25">
        <v>19</v>
      </c>
      <c r="IR5" s="25">
        <v>20</v>
      </c>
      <c r="IS5" s="25">
        <v>21</v>
      </c>
      <c r="IT5" s="25" t="s">
        <v>4</v>
      </c>
      <c r="IU5" s="25" t="s">
        <v>16</v>
      </c>
      <c r="IV5" s="26">
        <f>COUNT(FH5:IU5)</f>
        <v>84</v>
      </c>
    </row>
    <row r="6" spans="1:256" ht="99" customHeight="1" thickBot="1">
      <c r="A6" s="30"/>
      <c r="B6" s="30"/>
      <c r="C6" s="30"/>
      <c r="D6" s="30"/>
      <c r="E6" s="30"/>
      <c r="F6" s="30"/>
      <c r="G6" s="30"/>
      <c r="H6" s="174" t="s">
        <v>276</v>
      </c>
      <c r="I6" s="174"/>
      <c r="J6" s="174"/>
      <c r="K6" s="174"/>
      <c r="L6" s="174" t="s">
        <v>275</v>
      </c>
      <c r="M6" s="174"/>
      <c r="N6" s="174"/>
      <c r="O6" s="174"/>
      <c r="P6" s="31"/>
      <c r="Q6" s="32"/>
      <c r="R6" s="14"/>
      <c r="S6" s="33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4"/>
      <c r="EC6" s="14"/>
      <c r="ED6" s="14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6"/>
      <c r="EW6" s="16"/>
      <c r="EX6" s="16"/>
      <c r="EY6" s="16"/>
      <c r="EZ6" s="16"/>
      <c r="FA6" s="15"/>
      <c r="FB6" s="15"/>
      <c r="FC6" s="15"/>
      <c r="FD6" s="15"/>
      <c r="FE6" s="15"/>
      <c r="FF6" s="15"/>
      <c r="FG6" s="15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34"/>
    </row>
    <row r="7" spans="1:256" ht="44.25" customHeight="1" thickBot="1">
      <c r="A7" s="167" t="s">
        <v>30</v>
      </c>
      <c r="B7" s="176" t="s">
        <v>0</v>
      </c>
      <c r="C7" s="176" t="s">
        <v>31</v>
      </c>
      <c r="D7" s="167" t="s">
        <v>24</v>
      </c>
      <c r="E7" s="167" t="s">
        <v>22</v>
      </c>
      <c r="F7" s="167" t="s">
        <v>23</v>
      </c>
      <c r="G7" s="167" t="s">
        <v>1</v>
      </c>
      <c r="H7" s="179" t="s">
        <v>2</v>
      </c>
      <c r="I7" s="180"/>
      <c r="J7" s="179" t="s">
        <v>3</v>
      </c>
      <c r="K7" s="181"/>
      <c r="L7" s="179" t="s">
        <v>2</v>
      </c>
      <c r="M7" s="180"/>
      <c r="N7" s="179" t="s">
        <v>3</v>
      </c>
      <c r="O7" s="181"/>
      <c r="P7" s="167" t="s">
        <v>25</v>
      </c>
      <c r="Q7" s="182" t="s">
        <v>13</v>
      </c>
      <c r="R7" s="14"/>
      <c r="S7" s="36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4"/>
      <c r="EC7" s="14"/>
      <c r="ED7" s="14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6"/>
      <c r="EW7" s="16"/>
      <c r="EX7" s="16"/>
      <c r="EY7" s="16"/>
      <c r="EZ7" s="16"/>
      <c r="FA7" s="15"/>
      <c r="FB7" s="15"/>
      <c r="FC7" s="15"/>
      <c r="FD7" s="16"/>
      <c r="FE7" s="15"/>
      <c r="FF7" s="15"/>
      <c r="FG7" s="15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34"/>
    </row>
    <row r="8" spans="1:256" ht="45" customHeight="1">
      <c r="A8" s="175"/>
      <c r="B8" s="177"/>
      <c r="C8" s="177"/>
      <c r="D8" s="175"/>
      <c r="E8" s="175"/>
      <c r="F8" s="168"/>
      <c r="G8" s="175"/>
      <c r="H8" s="185" t="s">
        <v>10</v>
      </c>
      <c r="I8" s="187" t="s">
        <v>97</v>
      </c>
      <c r="J8" s="189" t="s">
        <v>10</v>
      </c>
      <c r="K8" s="190" t="s">
        <v>97</v>
      </c>
      <c r="L8" s="185" t="s">
        <v>10</v>
      </c>
      <c r="M8" s="187" t="s">
        <v>97</v>
      </c>
      <c r="N8" s="189" t="s">
        <v>10</v>
      </c>
      <c r="O8" s="190" t="s">
        <v>97</v>
      </c>
      <c r="P8" s="175"/>
      <c r="Q8" s="183"/>
      <c r="R8" s="14"/>
      <c r="S8" s="36"/>
      <c r="T8" s="15"/>
      <c r="U8" s="15" t="s">
        <v>6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 t="s">
        <v>7</v>
      </c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 t="s">
        <v>8</v>
      </c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 t="s">
        <v>9</v>
      </c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4"/>
      <c r="EC8" s="14"/>
      <c r="ED8" s="14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6"/>
      <c r="EW8" s="16">
        <v>1</v>
      </c>
      <c r="EX8" s="16">
        <v>2</v>
      </c>
      <c r="EY8" s="16"/>
      <c r="EZ8" s="16"/>
      <c r="FA8" s="15"/>
      <c r="FB8" s="15"/>
      <c r="FC8" s="15"/>
      <c r="FD8" s="15"/>
      <c r="FE8" s="15"/>
      <c r="FF8" s="15"/>
      <c r="FG8" s="15"/>
      <c r="FH8" s="19"/>
      <c r="FI8" s="19"/>
      <c r="FJ8" s="19"/>
      <c r="FK8" s="20"/>
      <c r="FL8" s="20"/>
      <c r="FM8" s="20"/>
      <c r="FN8" s="20"/>
      <c r="FO8" s="21"/>
      <c r="FP8" s="21"/>
      <c r="FQ8" s="21"/>
      <c r="FR8" s="21"/>
      <c r="FS8" s="21"/>
      <c r="FT8" s="21" t="s">
        <v>15</v>
      </c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114.75" customHeight="1" thickBot="1">
      <c r="A9" s="175"/>
      <c r="B9" s="178"/>
      <c r="C9" s="178"/>
      <c r="D9" s="175"/>
      <c r="E9" s="175"/>
      <c r="F9" s="168"/>
      <c r="G9" s="175"/>
      <c r="H9" s="186"/>
      <c r="I9" s="188"/>
      <c r="J9" s="186"/>
      <c r="K9" s="191"/>
      <c r="L9" s="186"/>
      <c r="M9" s="188"/>
      <c r="N9" s="186"/>
      <c r="O9" s="191"/>
      <c r="P9" s="175"/>
      <c r="Q9" s="184"/>
      <c r="R9" s="14"/>
      <c r="S9" s="37"/>
      <c r="T9" s="15">
        <v>1</v>
      </c>
      <c r="U9" s="15">
        <v>2</v>
      </c>
      <c r="V9" s="15">
        <v>3</v>
      </c>
      <c r="W9" s="15">
        <v>4</v>
      </c>
      <c r="X9" s="15">
        <v>5</v>
      </c>
      <c r="Y9" s="15">
        <v>6</v>
      </c>
      <c r="Z9" s="15">
        <v>7</v>
      </c>
      <c r="AA9" s="15">
        <v>8</v>
      </c>
      <c r="AB9" s="15">
        <v>9</v>
      </c>
      <c r="AC9" s="15">
        <v>10</v>
      </c>
      <c r="AD9" s="15">
        <v>11</v>
      </c>
      <c r="AE9" s="15">
        <v>12</v>
      </c>
      <c r="AF9" s="15">
        <v>13</v>
      </c>
      <c r="AG9" s="15">
        <v>14</v>
      </c>
      <c r="AH9" s="15">
        <v>15</v>
      </c>
      <c r="AI9" s="15">
        <v>16</v>
      </c>
      <c r="AJ9" s="15">
        <v>17</v>
      </c>
      <c r="AK9" s="15">
        <v>18</v>
      </c>
      <c r="AL9" s="15">
        <v>19</v>
      </c>
      <c r="AM9" s="15">
        <v>20</v>
      </c>
      <c r="AN9" s="15">
        <v>21</v>
      </c>
      <c r="AO9" s="15" t="s">
        <v>4</v>
      </c>
      <c r="AP9" s="15"/>
      <c r="AQ9" s="15">
        <v>1</v>
      </c>
      <c r="AR9" s="15">
        <v>2</v>
      </c>
      <c r="AS9" s="15">
        <v>3</v>
      </c>
      <c r="AT9" s="15">
        <v>4</v>
      </c>
      <c r="AU9" s="15">
        <v>5</v>
      </c>
      <c r="AV9" s="15">
        <v>6</v>
      </c>
      <c r="AW9" s="15">
        <v>7</v>
      </c>
      <c r="AX9" s="15">
        <v>8</v>
      </c>
      <c r="AY9" s="15">
        <v>9</v>
      </c>
      <c r="AZ9" s="15">
        <v>10</v>
      </c>
      <c r="BA9" s="15">
        <v>11</v>
      </c>
      <c r="BB9" s="15">
        <v>12</v>
      </c>
      <c r="BC9" s="15">
        <v>13</v>
      </c>
      <c r="BD9" s="15">
        <v>14</v>
      </c>
      <c r="BE9" s="15">
        <v>15</v>
      </c>
      <c r="BF9" s="15">
        <v>16</v>
      </c>
      <c r="BG9" s="15">
        <v>17</v>
      </c>
      <c r="BH9" s="15">
        <v>18</v>
      </c>
      <c r="BI9" s="15">
        <v>19</v>
      </c>
      <c r="BJ9" s="15">
        <v>20</v>
      </c>
      <c r="BK9" s="15"/>
      <c r="BL9" s="15" t="s">
        <v>5</v>
      </c>
      <c r="BM9" s="15"/>
      <c r="BN9" s="15">
        <v>1</v>
      </c>
      <c r="BO9" s="15">
        <v>2</v>
      </c>
      <c r="BP9" s="15">
        <v>3</v>
      </c>
      <c r="BQ9" s="15">
        <v>4</v>
      </c>
      <c r="BR9" s="15">
        <v>5</v>
      </c>
      <c r="BS9" s="15">
        <v>6</v>
      </c>
      <c r="BT9" s="15">
        <v>7</v>
      </c>
      <c r="BU9" s="15">
        <v>8</v>
      </c>
      <c r="BV9" s="15">
        <v>9</v>
      </c>
      <c r="BW9" s="15">
        <v>10</v>
      </c>
      <c r="BX9" s="15">
        <v>11</v>
      </c>
      <c r="BY9" s="15">
        <v>12</v>
      </c>
      <c r="BZ9" s="15">
        <v>13</v>
      </c>
      <c r="CA9" s="15">
        <v>14</v>
      </c>
      <c r="CB9" s="15">
        <v>15</v>
      </c>
      <c r="CC9" s="15">
        <v>16</v>
      </c>
      <c r="CD9" s="15">
        <v>17</v>
      </c>
      <c r="CE9" s="15">
        <v>18</v>
      </c>
      <c r="CF9" s="15">
        <v>19</v>
      </c>
      <c r="CG9" s="15">
        <v>20</v>
      </c>
      <c r="CH9" s="15">
        <v>21</v>
      </c>
      <c r="CI9" s="15">
        <v>22</v>
      </c>
      <c r="CJ9" s="15">
        <v>23</v>
      </c>
      <c r="CK9" s="15">
        <v>24</v>
      </c>
      <c r="CL9" s="15">
        <v>25</v>
      </c>
      <c r="CM9" s="15">
        <v>26</v>
      </c>
      <c r="CN9" s="15">
        <v>27</v>
      </c>
      <c r="CO9" s="15">
        <v>28</v>
      </c>
      <c r="CP9" s="15">
        <v>29</v>
      </c>
      <c r="CQ9" s="15">
        <v>30</v>
      </c>
      <c r="CR9" s="15">
        <v>31</v>
      </c>
      <c r="CS9" s="15">
        <v>32</v>
      </c>
      <c r="CT9" s="15">
        <v>33</v>
      </c>
      <c r="CU9" s="15">
        <v>34</v>
      </c>
      <c r="CV9" s="15">
        <v>35</v>
      </c>
      <c r="CW9" s="15">
        <v>36</v>
      </c>
      <c r="CX9" s="15">
        <v>37</v>
      </c>
      <c r="CY9" s="15">
        <v>38</v>
      </c>
      <c r="CZ9" s="15">
        <v>39</v>
      </c>
      <c r="DA9" s="15">
        <v>40</v>
      </c>
      <c r="DB9" s="15"/>
      <c r="DC9" s="15"/>
      <c r="DD9" s="15"/>
      <c r="DE9" s="15">
        <v>1</v>
      </c>
      <c r="DF9" s="15">
        <v>2</v>
      </c>
      <c r="DG9" s="15">
        <v>3</v>
      </c>
      <c r="DH9" s="15">
        <v>4</v>
      </c>
      <c r="DI9" s="15">
        <v>5</v>
      </c>
      <c r="DJ9" s="15">
        <v>6</v>
      </c>
      <c r="DK9" s="15">
        <v>7</v>
      </c>
      <c r="DL9" s="15">
        <v>8</v>
      </c>
      <c r="DM9" s="15">
        <v>9</v>
      </c>
      <c r="DN9" s="15">
        <v>10</v>
      </c>
      <c r="DO9" s="15">
        <v>11</v>
      </c>
      <c r="DP9" s="15">
        <v>12</v>
      </c>
      <c r="DQ9" s="15">
        <v>13</v>
      </c>
      <c r="DR9" s="15">
        <v>14</v>
      </c>
      <c r="DS9" s="15">
        <v>15</v>
      </c>
      <c r="DT9" s="15">
        <v>16</v>
      </c>
      <c r="DU9" s="15">
        <v>17</v>
      </c>
      <c r="DV9" s="15">
        <v>18</v>
      </c>
      <c r="DW9" s="15">
        <v>19</v>
      </c>
      <c r="DX9" s="15">
        <v>20</v>
      </c>
      <c r="DY9" s="15">
        <v>21</v>
      </c>
      <c r="DZ9" s="15">
        <v>22</v>
      </c>
      <c r="EA9" s="15">
        <v>23</v>
      </c>
      <c r="EB9" s="15">
        <v>24</v>
      </c>
      <c r="EC9" s="15">
        <v>25</v>
      </c>
      <c r="ED9" s="15">
        <v>26</v>
      </c>
      <c r="EE9" s="15">
        <v>27</v>
      </c>
      <c r="EF9" s="15">
        <v>28</v>
      </c>
      <c r="EG9" s="15">
        <v>29</v>
      </c>
      <c r="EH9" s="15">
        <v>30</v>
      </c>
      <c r="EI9" s="15">
        <v>31</v>
      </c>
      <c r="EJ9" s="15">
        <v>32</v>
      </c>
      <c r="EK9" s="15">
        <v>33</v>
      </c>
      <c r="EL9" s="15">
        <v>34</v>
      </c>
      <c r="EM9" s="15">
        <v>35</v>
      </c>
      <c r="EN9" s="15">
        <v>36</v>
      </c>
      <c r="EO9" s="15">
        <v>37</v>
      </c>
      <c r="EP9" s="15">
        <v>38</v>
      </c>
      <c r="EQ9" s="15">
        <v>39</v>
      </c>
      <c r="ER9" s="15">
        <v>40</v>
      </c>
      <c r="ES9" s="15"/>
      <c r="ET9" s="15"/>
      <c r="EU9" s="15"/>
      <c r="EV9" s="16"/>
      <c r="EW9" s="16"/>
      <c r="EX9" s="16"/>
      <c r="EY9" s="16"/>
      <c r="EZ9" s="16" t="s">
        <v>14</v>
      </c>
      <c r="FA9" s="15" t="s">
        <v>11</v>
      </c>
      <c r="FB9" s="15" t="s">
        <v>12</v>
      </c>
      <c r="FC9" s="38" t="s">
        <v>10</v>
      </c>
      <c r="FD9" s="15"/>
      <c r="FE9" s="15" t="s">
        <v>19</v>
      </c>
      <c r="FF9" s="15" t="s">
        <v>20</v>
      </c>
      <c r="FG9" s="15"/>
      <c r="FH9" s="21"/>
      <c r="FI9" s="21" t="s">
        <v>6</v>
      </c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 t="s">
        <v>7</v>
      </c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 t="s">
        <v>8</v>
      </c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 t="s">
        <v>9</v>
      </c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34"/>
    </row>
    <row r="10" spans="1:256" s="84" customFormat="1" ht="99">
      <c r="A10" s="69">
        <v>1</v>
      </c>
      <c r="B10" s="55">
        <v>4</v>
      </c>
      <c r="C10" s="90" t="s">
        <v>58</v>
      </c>
      <c r="D10" s="116" t="s">
        <v>28</v>
      </c>
      <c r="E10" s="56" t="s">
        <v>52</v>
      </c>
      <c r="F10" s="65" t="s">
        <v>53</v>
      </c>
      <c r="G10" s="94" t="s">
        <v>36</v>
      </c>
      <c r="H10" s="117">
        <v>1</v>
      </c>
      <c r="I10" s="118">
        <v>25</v>
      </c>
      <c r="J10" s="118">
        <v>1</v>
      </c>
      <c r="K10" s="119">
        <v>25</v>
      </c>
      <c r="L10" s="120">
        <v>2</v>
      </c>
      <c r="M10" s="118">
        <v>22</v>
      </c>
      <c r="N10" s="118">
        <v>1</v>
      </c>
      <c r="O10" s="121">
        <v>25</v>
      </c>
      <c r="P10" s="122">
        <f aca="true" t="shared" si="0" ref="P10:P31">SUM(I10+K10+M10+O10)</f>
        <v>97</v>
      </c>
      <c r="Q10" s="85">
        <f aca="true" t="shared" si="1" ref="Q10:Q22">I10+K10</f>
        <v>50</v>
      </c>
      <c r="R10" s="81"/>
      <c r="S10" s="80"/>
      <c r="T10" s="81">
        <f aca="true" t="shared" si="2" ref="T10:T22">IF(H10=1,25,0)</f>
        <v>25</v>
      </c>
      <c r="U10" s="81">
        <f aca="true" t="shared" si="3" ref="U10:U22">IF(H10=2,22,0)</f>
        <v>0</v>
      </c>
      <c r="V10" s="81">
        <f aca="true" t="shared" si="4" ref="V10:V22">IF(H10=3,20,0)</f>
        <v>0</v>
      </c>
      <c r="W10" s="81">
        <f aca="true" t="shared" si="5" ref="W10:W22">IF(H10=4,18,0)</f>
        <v>0</v>
      </c>
      <c r="X10" s="81">
        <f aca="true" t="shared" si="6" ref="X10:X22">IF(H10=5,16,0)</f>
        <v>0</v>
      </c>
      <c r="Y10" s="81">
        <f aca="true" t="shared" si="7" ref="Y10:Y22">IF(H10=6,15,0)</f>
        <v>0</v>
      </c>
      <c r="Z10" s="81">
        <f aca="true" t="shared" si="8" ref="Z10:Z22">IF(H10=7,14,0)</f>
        <v>0</v>
      </c>
      <c r="AA10" s="81">
        <f aca="true" t="shared" si="9" ref="AA10:AA22">IF(H10=8,13,0)</f>
        <v>0</v>
      </c>
      <c r="AB10" s="81">
        <f aca="true" t="shared" si="10" ref="AB10:AB22">IF(H10=9,12,0)</f>
        <v>0</v>
      </c>
      <c r="AC10" s="81">
        <f aca="true" t="shared" si="11" ref="AC10:AC22">IF(H10=10,11,0)</f>
        <v>0</v>
      </c>
      <c r="AD10" s="81">
        <f aca="true" t="shared" si="12" ref="AD10:AD22">IF(H10=11,10,0)</f>
        <v>0</v>
      </c>
      <c r="AE10" s="81">
        <f aca="true" t="shared" si="13" ref="AE10:AE22">IF(H10=12,9,0)</f>
        <v>0</v>
      </c>
      <c r="AF10" s="81">
        <f aca="true" t="shared" si="14" ref="AF10:AF22">IF(H10=13,8,0)</f>
        <v>0</v>
      </c>
      <c r="AG10" s="81">
        <f aca="true" t="shared" si="15" ref="AG10:AG22">IF(H10=14,7,0)</f>
        <v>0</v>
      </c>
      <c r="AH10" s="81">
        <f aca="true" t="shared" si="16" ref="AH10:AH22">IF(H10=15,6,0)</f>
        <v>0</v>
      </c>
      <c r="AI10" s="81">
        <f aca="true" t="shared" si="17" ref="AI10:AI22">IF(H10=16,5,0)</f>
        <v>0</v>
      </c>
      <c r="AJ10" s="81">
        <f aca="true" t="shared" si="18" ref="AJ10:AJ22">IF(H10=17,4,0)</f>
        <v>0</v>
      </c>
      <c r="AK10" s="81">
        <f aca="true" t="shared" si="19" ref="AK10:AK22">IF(H10=18,3,0)</f>
        <v>0</v>
      </c>
      <c r="AL10" s="81">
        <f aca="true" t="shared" si="20" ref="AL10:AL22">IF(H10=19,2,0)</f>
        <v>0</v>
      </c>
      <c r="AM10" s="81">
        <f aca="true" t="shared" si="21" ref="AM10:AM22">IF(H10=20,1,0)</f>
        <v>0</v>
      </c>
      <c r="AN10" s="81">
        <f aca="true" t="shared" si="22" ref="AN10:AN22">IF(H10&gt;20,0,0)</f>
        <v>0</v>
      </c>
      <c r="AO10" s="81">
        <f aca="true" t="shared" si="23" ref="AO10:AO22">IF(H10="сх",0,0)</f>
        <v>0</v>
      </c>
      <c r="AP10" s="81">
        <f aca="true" t="shared" si="24" ref="AP10:AP22">SUM(T10:AN10)</f>
        <v>25</v>
      </c>
      <c r="AQ10" s="81">
        <f aca="true" t="shared" si="25" ref="AQ10:AQ22">IF(J10=1,25,0)</f>
        <v>25</v>
      </c>
      <c r="AR10" s="81">
        <f aca="true" t="shared" si="26" ref="AR10:AR22">IF(J10=2,22,0)</f>
        <v>0</v>
      </c>
      <c r="AS10" s="81">
        <f aca="true" t="shared" si="27" ref="AS10:AS22">IF(J10=3,20,0)</f>
        <v>0</v>
      </c>
      <c r="AT10" s="81">
        <f aca="true" t="shared" si="28" ref="AT10:AT22">IF(J10=4,18,0)</f>
        <v>0</v>
      </c>
      <c r="AU10" s="81">
        <f aca="true" t="shared" si="29" ref="AU10:AU22">IF(J10=5,16,0)</f>
        <v>0</v>
      </c>
      <c r="AV10" s="81">
        <f aca="true" t="shared" si="30" ref="AV10:AV22">IF(J10=6,15,0)</f>
        <v>0</v>
      </c>
      <c r="AW10" s="81">
        <f aca="true" t="shared" si="31" ref="AW10:AW22">IF(J10=7,14,0)</f>
        <v>0</v>
      </c>
      <c r="AX10" s="81">
        <f aca="true" t="shared" si="32" ref="AX10:AX22">IF(J10=8,13,0)</f>
        <v>0</v>
      </c>
      <c r="AY10" s="81">
        <f aca="true" t="shared" si="33" ref="AY10:AY22">IF(J10=9,12,0)</f>
        <v>0</v>
      </c>
      <c r="AZ10" s="81">
        <f aca="true" t="shared" si="34" ref="AZ10:AZ22">IF(J10=10,11,0)</f>
        <v>0</v>
      </c>
      <c r="BA10" s="81">
        <f aca="true" t="shared" si="35" ref="BA10:BA22">IF(J10=11,10,0)</f>
        <v>0</v>
      </c>
      <c r="BB10" s="81">
        <f aca="true" t="shared" si="36" ref="BB10:BB22">IF(J10=12,9,0)</f>
        <v>0</v>
      </c>
      <c r="BC10" s="81">
        <f aca="true" t="shared" si="37" ref="BC10:BC22">IF(J10=13,8,0)</f>
        <v>0</v>
      </c>
      <c r="BD10" s="81">
        <f aca="true" t="shared" si="38" ref="BD10:BD22">IF(J10=14,7,0)</f>
        <v>0</v>
      </c>
      <c r="BE10" s="81">
        <f aca="true" t="shared" si="39" ref="BE10:BE22">IF(J10=15,6,0)</f>
        <v>0</v>
      </c>
      <c r="BF10" s="81">
        <f aca="true" t="shared" si="40" ref="BF10:BF22">IF(J10=16,5,0)</f>
        <v>0</v>
      </c>
      <c r="BG10" s="81">
        <f aca="true" t="shared" si="41" ref="BG10:BG22">IF(J10=17,4,0)</f>
        <v>0</v>
      </c>
      <c r="BH10" s="81">
        <f aca="true" t="shared" si="42" ref="BH10:BH22">IF(J10=18,3,0)</f>
        <v>0</v>
      </c>
      <c r="BI10" s="81">
        <f aca="true" t="shared" si="43" ref="BI10:BI22">IF(J10=19,2,0)</f>
        <v>0</v>
      </c>
      <c r="BJ10" s="81">
        <f aca="true" t="shared" si="44" ref="BJ10:BJ22">IF(J10=20,1,0)</f>
        <v>0</v>
      </c>
      <c r="BK10" s="81">
        <f aca="true" t="shared" si="45" ref="BK10:BK22">IF(J10&gt;20,0,0)</f>
        <v>0</v>
      </c>
      <c r="BL10" s="81">
        <f aca="true" t="shared" si="46" ref="BL10:BL22">IF(J10="сх",0,0)</f>
        <v>0</v>
      </c>
      <c r="BM10" s="81">
        <f aca="true" t="shared" si="47" ref="BM10:BM22">SUM(AQ10:BK10)</f>
        <v>25</v>
      </c>
      <c r="BN10" s="81">
        <f aca="true" t="shared" si="48" ref="BN10:BN22">IF(H10=1,45,0)</f>
        <v>45</v>
      </c>
      <c r="BO10" s="81">
        <f aca="true" t="shared" si="49" ref="BO10:BO22">IF(H10=2,42,0)</f>
        <v>0</v>
      </c>
      <c r="BP10" s="81">
        <f aca="true" t="shared" si="50" ref="BP10:BP22">IF(H10=3,40,0)</f>
        <v>0</v>
      </c>
      <c r="BQ10" s="81">
        <f aca="true" t="shared" si="51" ref="BQ10:BQ22">IF(H10=4,38,0)</f>
        <v>0</v>
      </c>
      <c r="BR10" s="81">
        <f aca="true" t="shared" si="52" ref="BR10:BR22">IF(H10=5,36,0)</f>
        <v>0</v>
      </c>
      <c r="BS10" s="81">
        <f aca="true" t="shared" si="53" ref="BS10:BS22">IF(H10=6,35,0)</f>
        <v>0</v>
      </c>
      <c r="BT10" s="81">
        <f aca="true" t="shared" si="54" ref="BT10:BT22">IF(H10=7,34,0)</f>
        <v>0</v>
      </c>
      <c r="BU10" s="81">
        <f aca="true" t="shared" si="55" ref="BU10:BU22">IF(H10=8,33,0)</f>
        <v>0</v>
      </c>
      <c r="BV10" s="81">
        <f aca="true" t="shared" si="56" ref="BV10:BV22">IF(H10=9,32,0)</f>
        <v>0</v>
      </c>
      <c r="BW10" s="81">
        <f aca="true" t="shared" si="57" ref="BW10:BW22">IF(H10=10,31,0)</f>
        <v>0</v>
      </c>
      <c r="BX10" s="81">
        <f aca="true" t="shared" si="58" ref="BX10:BX22">IF(H10=11,30,0)</f>
        <v>0</v>
      </c>
      <c r="BY10" s="81">
        <f aca="true" t="shared" si="59" ref="BY10:BY22">IF(H10=12,29,0)</f>
        <v>0</v>
      </c>
      <c r="BZ10" s="81">
        <f aca="true" t="shared" si="60" ref="BZ10:BZ22">IF(H10=13,28,0)</f>
        <v>0</v>
      </c>
      <c r="CA10" s="81">
        <f aca="true" t="shared" si="61" ref="CA10:CA22">IF(H10=14,27,0)</f>
        <v>0</v>
      </c>
      <c r="CB10" s="81">
        <f aca="true" t="shared" si="62" ref="CB10:CB22">IF(H10=15,26,0)</f>
        <v>0</v>
      </c>
      <c r="CC10" s="81">
        <f aca="true" t="shared" si="63" ref="CC10:CC22">IF(H10=16,25,0)</f>
        <v>0</v>
      </c>
      <c r="CD10" s="81">
        <f aca="true" t="shared" si="64" ref="CD10:CD22">IF(H10=17,24,0)</f>
        <v>0</v>
      </c>
      <c r="CE10" s="81">
        <f aca="true" t="shared" si="65" ref="CE10:CE22">IF(H10=18,23,0)</f>
        <v>0</v>
      </c>
      <c r="CF10" s="81">
        <f aca="true" t="shared" si="66" ref="CF10:CF22">IF(H10=19,22,0)</f>
        <v>0</v>
      </c>
      <c r="CG10" s="81">
        <f aca="true" t="shared" si="67" ref="CG10:CG22">IF(H10=20,21,0)</f>
        <v>0</v>
      </c>
      <c r="CH10" s="81">
        <f aca="true" t="shared" si="68" ref="CH10:CH22">IF(H10=21,20,0)</f>
        <v>0</v>
      </c>
      <c r="CI10" s="81">
        <f aca="true" t="shared" si="69" ref="CI10:CI22">IF(H10=22,19,0)</f>
        <v>0</v>
      </c>
      <c r="CJ10" s="81">
        <f aca="true" t="shared" si="70" ref="CJ10:CJ22">IF(H10=23,18,0)</f>
        <v>0</v>
      </c>
      <c r="CK10" s="81">
        <f aca="true" t="shared" si="71" ref="CK10:CK22">IF(H10=24,17,0)</f>
        <v>0</v>
      </c>
      <c r="CL10" s="81">
        <f aca="true" t="shared" si="72" ref="CL10:CL22">IF(H10=25,16,0)</f>
        <v>0</v>
      </c>
      <c r="CM10" s="81">
        <f aca="true" t="shared" si="73" ref="CM10:CM22">IF(H10=26,15,0)</f>
        <v>0</v>
      </c>
      <c r="CN10" s="81">
        <f aca="true" t="shared" si="74" ref="CN10:CN22">IF(H10=27,14,0)</f>
        <v>0</v>
      </c>
      <c r="CO10" s="81">
        <f aca="true" t="shared" si="75" ref="CO10:CO22">IF(H10=28,13,0)</f>
        <v>0</v>
      </c>
      <c r="CP10" s="81">
        <f aca="true" t="shared" si="76" ref="CP10:CP22">IF(H10=29,12,0)</f>
        <v>0</v>
      </c>
      <c r="CQ10" s="81">
        <f aca="true" t="shared" si="77" ref="CQ10:CQ22">IF(H10=30,11,0)</f>
        <v>0</v>
      </c>
      <c r="CR10" s="81">
        <f aca="true" t="shared" si="78" ref="CR10:CR22">IF(H10=31,10,0)</f>
        <v>0</v>
      </c>
      <c r="CS10" s="81">
        <f aca="true" t="shared" si="79" ref="CS10:CS22">IF(H10=32,9,0)</f>
        <v>0</v>
      </c>
      <c r="CT10" s="81">
        <f aca="true" t="shared" si="80" ref="CT10:CT22">IF(H10=33,8,0)</f>
        <v>0</v>
      </c>
      <c r="CU10" s="81">
        <f aca="true" t="shared" si="81" ref="CU10:CU22">IF(H10=34,7,0)</f>
        <v>0</v>
      </c>
      <c r="CV10" s="81">
        <f aca="true" t="shared" si="82" ref="CV10:CV22">IF(H10=35,6,0)</f>
        <v>0</v>
      </c>
      <c r="CW10" s="81">
        <f aca="true" t="shared" si="83" ref="CW10:CW22">IF(H10=36,5,0)</f>
        <v>0</v>
      </c>
      <c r="CX10" s="81">
        <f aca="true" t="shared" si="84" ref="CX10:CX22">IF(H10=37,4,0)</f>
        <v>0</v>
      </c>
      <c r="CY10" s="81">
        <f aca="true" t="shared" si="85" ref="CY10:CY22">IF(H10=38,3,0)</f>
        <v>0</v>
      </c>
      <c r="CZ10" s="81">
        <f aca="true" t="shared" si="86" ref="CZ10:CZ22">IF(H10=39,2,0)</f>
        <v>0</v>
      </c>
      <c r="DA10" s="81">
        <f aca="true" t="shared" si="87" ref="DA10:DA22">IF(H10=40,1,0)</f>
        <v>0</v>
      </c>
      <c r="DB10" s="81">
        <f aca="true" t="shared" si="88" ref="DB10:DB22">IF(H10&gt;20,0,0)</f>
        <v>0</v>
      </c>
      <c r="DC10" s="81">
        <f aca="true" t="shared" si="89" ref="DC10:DC22">IF(H10="сх",0,0)</f>
        <v>0</v>
      </c>
      <c r="DD10" s="81">
        <f aca="true" t="shared" si="90" ref="DD10:DD22">SUM(BN10:DC10)</f>
        <v>45</v>
      </c>
      <c r="DE10" s="81">
        <f aca="true" t="shared" si="91" ref="DE10:DE22">IF(J10=1,45,0)</f>
        <v>45</v>
      </c>
      <c r="DF10" s="81">
        <f aca="true" t="shared" si="92" ref="DF10:DF22">IF(J10=2,42,0)</f>
        <v>0</v>
      </c>
      <c r="DG10" s="81">
        <f aca="true" t="shared" si="93" ref="DG10:DG22">IF(J10=3,40,0)</f>
        <v>0</v>
      </c>
      <c r="DH10" s="81">
        <f aca="true" t="shared" si="94" ref="DH10:DH22">IF(J10=4,38,0)</f>
        <v>0</v>
      </c>
      <c r="DI10" s="81">
        <f aca="true" t="shared" si="95" ref="DI10:DI22">IF(J10=5,36,0)</f>
        <v>0</v>
      </c>
      <c r="DJ10" s="81">
        <f aca="true" t="shared" si="96" ref="DJ10:DJ22">IF(J10=6,35,0)</f>
        <v>0</v>
      </c>
      <c r="DK10" s="81">
        <f aca="true" t="shared" si="97" ref="DK10:DK22">IF(J10=7,34,0)</f>
        <v>0</v>
      </c>
      <c r="DL10" s="81">
        <f aca="true" t="shared" si="98" ref="DL10:DL22">IF(J10=8,33,0)</f>
        <v>0</v>
      </c>
      <c r="DM10" s="81">
        <f aca="true" t="shared" si="99" ref="DM10:DM22">IF(J10=9,32,0)</f>
        <v>0</v>
      </c>
      <c r="DN10" s="81">
        <f aca="true" t="shared" si="100" ref="DN10:DN22">IF(J10=10,31,0)</f>
        <v>0</v>
      </c>
      <c r="DO10" s="81">
        <f aca="true" t="shared" si="101" ref="DO10:DO22">IF(J10=11,30,0)</f>
        <v>0</v>
      </c>
      <c r="DP10" s="81">
        <f aca="true" t="shared" si="102" ref="DP10:DP22">IF(J10=12,29,0)</f>
        <v>0</v>
      </c>
      <c r="DQ10" s="81">
        <f aca="true" t="shared" si="103" ref="DQ10:DQ22">IF(J10=13,28,0)</f>
        <v>0</v>
      </c>
      <c r="DR10" s="81">
        <f aca="true" t="shared" si="104" ref="DR10:DR22">IF(J10=14,27,0)</f>
        <v>0</v>
      </c>
      <c r="DS10" s="81">
        <f aca="true" t="shared" si="105" ref="DS10:DS22">IF(J10=15,26,0)</f>
        <v>0</v>
      </c>
      <c r="DT10" s="81">
        <f aca="true" t="shared" si="106" ref="DT10:DT22">IF(J10=16,25,0)</f>
        <v>0</v>
      </c>
      <c r="DU10" s="81">
        <f aca="true" t="shared" si="107" ref="DU10:DU22">IF(J10=17,24,0)</f>
        <v>0</v>
      </c>
      <c r="DV10" s="81">
        <f aca="true" t="shared" si="108" ref="DV10:DV22">IF(J10=18,23,0)</f>
        <v>0</v>
      </c>
      <c r="DW10" s="81">
        <f aca="true" t="shared" si="109" ref="DW10:DW22">IF(J10=19,22,0)</f>
        <v>0</v>
      </c>
      <c r="DX10" s="81">
        <f aca="true" t="shared" si="110" ref="DX10:DX22">IF(J10=20,21,0)</f>
        <v>0</v>
      </c>
      <c r="DY10" s="81">
        <f aca="true" t="shared" si="111" ref="DY10:DY22">IF(J10=21,20,0)</f>
        <v>0</v>
      </c>
      <c r="DZ10" s="81">
        <f aca="true" t="shared" si="112" ref="DZ10:DZ22">IF(J10=22,19,0)</f>
        <v>0</v>
      </c>
      <c r="EA10" s="81">
        <f aca="true" t="shared" si="113" ref="EA10:EA22">IF(J10=23,18,0)</f>
        <v>0</v>
      </c>
      <c r="EB10" s="81">
        <f aca="true" t="shared" si="114" ref="EB10:EB22">IF(J10=24,17,0)</f>
        <v>0</v>
      </c>
      <c r="EC10" s="81">
        <f aca="true" t="shared" si="115" ref="EC10:EC22">IF(J10=25,16,0)</f>
        <v>0</v>
      </c>
      <c r="ED10" s="81">
        <f aca="true" t="shared" si="116" ref="ED10:ED22">IF(J10=26,15,0)</f>
        <v>0</v>
      </c>
      <c r="EE10" s="81">
        <f aca="true" t="shared" si="117" ref="EE10:EE22">IF(J10=27,14,0)</f>
        <v>0</v>
      </c>
      <c r="EF10" s="81">
        <f aca="true" t="shared" si="118" ref="EF10:EF22">IF(J10=28,13,0)</f>
        <v>0</v>
      </c>
      <c r="EG10" s="81">
        <f aca="true" t="shared" si="119" ref="EG10:EG22">IF(J10=29,12,0)</f>
        <v>0</v>
      </c>
      <c r="EH10" s="81">
        <f aca="true" t="shared" si="120" ref="EH10:EH22">IF(J10=30,11,0)</f>
        <v>0</v>
      </c>
      <c r="EI10" s="81">
        <f aca="true" t="shared" si="121" ref="EI10:EI22">IF(J10=31,10,0)</f>
        <v>0</v>
      </c>
      <c r="EJ10" s="81">
        <f aca="true" t="shared" si="122" ref="EJ10:EJ22">IF(J10=32,9,0)</f>
        <v>0</v>
      </c>
      <c r="EK10" s="81">
        <f aca="true" t="shared" si="123" ref="EK10:EK22">IF(J10=33,8,0)</f>
        <v>0</v>
      </c>
      <c r="EL10" s="81">
        <f aca="true" t="shared" si="124" ref="EL10:EL22">IF(J10=34,7,0)</f>
        <v>0</v>
      </c>
      <c r="EM10" s="81">
        <f aca="true" t="shared" si="125" ref="EM10:EM22">IF(J10=35,6,0)</f>
        <v>0</v>
      </c>
      <c r="EN10" s="81">
        <f aca="true" t="shared" si="126" ref="EN10:EN22">IF(J10=36,5,0)</f>
        <v>0</v>
      </c>
      <c r="EO10" s="81">
        <f aca="true" t="shared" si="127" ref="EO10:EO22">IF(J10=37,4,0)</f>
        <v>0</v>
      </c>
      <c r="EP10" s="81">
        <f aca="true" t="shared" si="128" ref="EP10:EP22">IF(J10=38,3,0)</f>
        <v>0</v>
      </c>
      <c r="EQ10" s="81">
        <f aca="true" t="shared" si="129" ref="EQ10:EQ22">IF(J10=39,2,0)</f>
        <v>0</v>
      </c>
      <c r="ER10" s="81">
        <f aca="true" t="shared" si="130" ref="ER10:ER22">IF(J10=40,1,0)</f>
        <v>0</v>
      </c>
      <c r="ES10" s="81">
        <f aca="true" t="shared" si="131" ref="ES10:ES22">IF(J10&gt;20,0,0)</f>
        <v>0</v>
      </c>
      <c r="ET10" s="81">
        <f aca="true" t="shared" si="132" ref="ET10:ET22">IF(J10="сх",0,0)</f>
        <v>0</v>
      </c>
      <c r="EU10" s="81">
        <f aca="true" t="shared" si="133" ref="EU10:EU22">SUM(DE10:ET10)</f>
        <v>45</v>
      </c>
      <c r="EV10" s="81"/>
      <c r="EW10" s="81">
        <f aca="true" t="shared" si="134" ref="EW10:EW22">IF(H10="сх","ноль",IF(H10&gt;0,H10,"Ноль"))</f>
        <v>1</v>
      </c>
      <c r="EX10" s="81">
        <f aca="true" t="shared" si="135" ref="EX10:EX22">IF(J10="сх","ноль",IF(J10&gt;0,J10,"Ноль"))</f>
        <v>1</v>
      </c>
      <c r="EY10" s="81"/>
      <c r="EZ10" s="81">
        <f aca="true" t="shared" si="136" ref="EZ10:EZ22">MIN(EW10,EX10)</f>
        <v>1</v>
      </c>
      <c r="FA10" s="81" t="e">
        <f>IF(P10=#REF!,IF(J10&lt;#REF!,#REF!,FE10),#REF!)</f>
        <v>#REF!</v>
      </c>
      <c r="FB10" s="81" t="e">
        <f>IF(P10=#REF!,IF(J10&lt;#REF!,0,1))</f>
        <v>#REF!</v>
      </c>
      <c r="FC10" s="81" t="e">
        <f>IF(AND(EZ10&gt;=21,EZ10&lt;&gt;0),EZ10,IF(P10&lt;#REF!,"СТОП",FA10+FB10))</f>
        <v>#REF!</v>
      </c>
      <c r="FD10" s="81"/>
      <c r="FE10" s="81">
        <v>15</v>
      </c>
      <c r="FF10" s="81">
        <v>16</v>
      </c>
      <c r="FG10" s="81"/>
      <c r="FH10" s="82">
        <f aca="true" t="shared" si="137" ref="FH10:FH22">IF(H10=1,25,0)</f>
        <v>25</v>
      </c>
      <c r="FI10" s="82">
        <f aca="true" t="shared" si="138" ref="FI10:FI22">IF(H10=2,22,0)</f>
        <v>0</v>
      </c>
      <c r="FJ10" s="82">
        <f aca="true" t="shared" si="139" ref="FJ10:FJ22">IF(H10=3,20,0)</f>
        <v>0</v>
      </c>
      <c r="FK10" s="82">
        <f aca="true" t="shared" si="140" ref="FK10:FK22">IF(H10=4,18,0)</f>
        <v>0</v>
      </c>
      <c r="FL10" s="82">
        <f aca="true" t="shared" si="141" ref="FL10:FL22">IF(H10=5,16,0)</f>
        <v>0</v>
      </c>
      <c r="FM10" s="82">
        <f aca="true" t="shared" si="142" ref="FM10:FM22">IF(H10=6,15,0)</f>
        <v>0</v>
      </c>
      <c r="FN10" s="82">
        <f aca="true" t="shared" si="143" ref="FN10:FN22">IF(H10=7,14,0)</f>
        <v>0</v>
      </c>
      <c r="FO10" s="82">
        <f aca="true" t="shared" si="144" ref="FO10:FO22">IF(H10=8,13,0)</f>
        <v>0</v>
      </c>
      <c r="FP10" s="82">
        <f aca="true" t="shared" si="145" ref="FP10:FP22">IF(H10=9,12,0)</f>
        <v>0</v>
      </c>
      <c r="FQ10" s="82">
        <f aca="true" t="shared" si="146" ref="FQ10:FQ22">IF(H10=10,11,0)</f>
        <v>0</v>
      </c>
      <c r="FR10" s="82">
        <f aca="true" t="shared" si="147" ref="FR10:FR22">IF(H10=11,10,0)</f>
        <v>0</v>
      </c>
      <c r="FS10" s="82">
        <f aca="true" t="shared" si="148" ref="FS10:FS22">IF(H10=12,9,0)</f>
        <v>0</v>
      </c>
      <c r="FT10" s="82">
        <f aca="true" t="shared" si="149" ref="FT10:FT22">IF(H10=13,8,0)</f>
        <v>0</v>
      </c>
      <c r="FU10" s="82">
        <f aca="true" t="shared" si="150" ref="FU10:FU22">IF(H10=14,7,0)</f>
        <v>0</v>
      </c>
      <c r="FV10" s="82">
        <f aca="true" t="shared" si="151" ref="FV10:FV22">IF(H10=15,6,0)</f>
        <v>0</v>
      </c>
      <c r="FW10" s="82">
        <f aca="true" t="shared" si="152" ref="FW10:FW22">IF(H10=16,5,0)</f>
        <v>0</v>
      </c>
      <c r="FX10" s="82">
        <f aca="true" t="shared" si="153" ref="FX10:FX22">IF(H10=17,4,0)</f>
        <v>0</v>
      </c>
      <c r="FY10" s="82">
        <f aca="true" t="shared" si="154" ref="FY10:FY22">IF(H10=18,3,0)</f>
        <v>0</v>
      </c>
      <c r="FZ10" s="82">
        <f aca="true" t="shared" si="155" ref="FZ10:FZ22">IF(H10=19,2,0)</f>
        <v>0</v>
      </c>
      <c r="GA10" s="82">
        <f aca="true" t="shared" si="156" ref="GA10:GA22">IF(H10=20,1,0)</f>
        <v>0</v>
      </c>
      <c r="GB10" s="82">
        <f aca="true" t="shared" si="157" ref="GB10:GB22">IF(H10&gt;20,0,0)</f>
        <v>0</v>
      </c>
      <c r="GC10" s="82">
        <f aca="true" t="shared" si="158" ref="GC10:GC22">IF(H10="сх",0,0)</f>
        <v>0</v>
      </c>
      <c r="GD10" s="82">
        <f aca="true" t="shared" si="159" ref="GD10:GD22">SUM(FH10:GC10)</f>
        <v>25</v>
      </c>
      <c r="GE10" s="82">
        <f aca="true" t="shared" si="160" ref="GE10:GE22">IF(J10=1,25,0)</f>
        <v>25</v>
      </c>
      <c r="GF10" s="82">
        <f aca="true" t="shared" si="161" ref="GF10:GF22">IF(J10=2,22,0)</f>
        <v>0</v>
      </c>
      <c r="GG10" s="82">
        <f aca="true" t="shared" si="162" ref="GG10:GG22">IF(J10=3,20,0)</f>
        <v>0</v>
      </c>
      <c r="GH10" s="82">
        <f aca="true" t="shared" si="163" ref="GH10:GH22">IF(J10=4,18,0)</f>
        <v>0</v>
      </c>
      <c r="GI10" s="82">
        <f aca="true" t="shared" si="164" ref="GI10:GI22">IF(J10=5,16,0)</f>
        <v>0</v>
      </c>
      <c r="GJ10" s="82">
        <f aca="true" t="shared" si="165" ref="GJ10:GJ22">IF(J10=6,15,0)</f>
        <v>0</v>
      </c>
      <c r="GK10" s="82">
        <f aca="true" t="shared" si="166" ref="GK10:GK22">IF(J10=7,14,0)</f>
        <v>0</v>
      </c>
      <c r="GL10" s="82">
        <f aca="true" t="shared" si="167" ref="GL10:GL22">IF(J10=8,13,0)</f>
        <v>0</v>
      </c>
      <c r="GM10" s="82">
        <f aca="true" t="shared" si="168" ref="GM10:GM22">IF(J10=9,12,0)</f>
        <v>0</v>
      </c>
      <c r="GN10" s="82">
        <f aca="true" t="shared" si="169" ref="GN10:GN22">IF(J10=10,11,0)</f>
        <v>0</v>
      </c>
      <c r="GO10" s="82">
        <f aca="true" t="shared" si="170" ref="GO10:GO22">IF(J10=11,10,0)</f>
        <v>0</v>
      </c>
      <c r="GP10" s="82">
        <f aca="true" t="shared" si="171" ref="GP10:GP22">IF(J10=12,9,0)</f>
        <v>0</v>
      </c>
      <c r="GQ10" s="82">
        <f aca="true" t="shared" si="172" ref="GQ10:GQ22">IF(J10=13,8,0)</f>
        <v>0</v>
      </c>
      <c r="GR10" s="82">
        <f aca="true" t="shared" si="173" ref="GR10:GR22">IF(J10=14,7,0)</f>
        <v>0</v>
      </c>
      <c r="GS10" s="82">
        <f aca="true" t="shared" si="174" ref="GS10:GS22">IF(J10=15,6,0)</f>
        <v>0</v>
      </c>
      <c r="GT10" s="82">
        <f aca="true" t="shared" si="175" ref="GT10:GT22">IF(J10=16,5,0)</f>
        <v>0</v>
      </c>
      <c r="GU10" s="82">
        <f aca="true" t="shared" si="176" ref="GU10:GU22">IF(J10=17,4,0)</f>
        <v>0</v>
      </c>
      <c r="GV10" s="82">
        <f aca="true" t="shared" si="177" ref="GV10:GV22">IF(J10=18,3,0)</f>
        <v>0</v>
      </c>
      <c r="GW10" s="82">
        <f aca="true" t="shared" si="178" ref="GW10:GW22">IF(J10=19,2,0)</f>
        <v>0</v>
      </c>
      <c r="GX10" s="82">
        <f aca="true" t="shared" si="179" ref="GX10:GX22">IF(J10=20,1,0)</f>
        <v>0</v>
      </c>
      <c r="GY10" s="82">
        <f aca="true" t="shared" si="180" ref="GY10:GY22">IF(J10&gt;20,0,0)</f>
        <v>0</v>
      </c>
      <c r="GZ10" s="82">
        <f aca="true" t="shared" si="181" ref="GZ10:GZ22">IF(J10="сх",0,0)</f>
        <v>0</v>
      </c>
      <c r="HA10" s="82">
        <f aca="true" t="shared" si="182" ref="HA10:HA22">SUM(GE10:GZ10)</f>
        <v>25</v>
      </c>
      <c r="HB10" s="82">
        <f aca="true" t="shared" si="183" ref="HB10:HB22">IF(H10=1,100,0)</f>
        <v>100</v>
      </c>
      <c r="HC10" s="82">
        <f aca="true" t="shared" si="184" ref="HC10:HC22">IF(H10=2,98,0)</f>
        <v>0</v>
      </c>
      <c r="HD10" s="82">
        <f aca="true" t="shared" si="185" ref="HD10:HD22">IF(H10=3,95,0)</f>
        <v>0</v>
      </c>
      <c r="HE10" s="82">
        <f aca="true" t="shared" si="186" ref="HE10:HE22">IF(H10=4,93,0)</f>
        <v>0</v>
      </c>
      <c r="HF10" s="82">
        <f aca="true" t="shared" si="187" ref="HF10:HF22">IF(H10=5,90,0)</f>
        <v>0</v>
      </c>
      <c r="HG10" s="82">
        <f aca="true" t="shared" si="188" ref="HG10:HG22">IF(H10=6,88,0)</f>
        <v>0</v>
      </c>
      <c r="HH10" s="82">
        <f aca="true" t="shared" si="189" ref="HH10:HH22">IF(H10=7,85,0)</f>
        <v>0</v>
      </c>
      <c r="HI10" s="82">
        <f aca="true" t="shared" si="190" ref="HI10:HI22">IF(H10=8,83,0)</f>
        <v>0</v>
      </c>
      <c r="HJ10" s="82">
        <f aca="true" t="shared" si="191" ref="HJ10:HJ22">IF(H10=9,80,0)</f>
        <v>0</v>
      </c>
      <c r="HK10" s="82">
        <f aca="true" t="shared" si="192" ref="HK10:HK22">IF(H10=10,78,0)</f>
        <v>0</v>
      </c>
      <c r="HL10" s="82">
        <f aca="true" t="shared" si="193" ref="HL10:HL22">IF(H10=11,75,0)</f>
        <v>0</v>
      </c>
      <c r="HM10" s="82">
        <f aca="true" t="shared" si="194" ref="HM10:HM22">IF(H10=12,73,0)</f>
        <v>0</v>
      </c>
      <c r="HN10" s="82">
        <f aca="true" t="shared" si="195" ref="HN10:HN22">IF(H10=13,70,0)</f>
        <v>0</v>
      </c>
      <c r="HO10" s="82">
        <f aca="true" t="shared" si="196" ref="HO10:HO22">IF(H10=14,68,0)</f>
        <v>0</v>
      </c>
      <c r="HP10" s="82">
        <f aca="true" t="shared" si="197" ref="HP10:HP22">IF(H10=15,65,0)</f>
        <v>0</v>
      </c>
      <c r="HQ10" s="82">
        <f aca="true" t="shared" si="198" ref="HQ10:HQ22">IF(H10=16,63,0)</f>
        <v>0</v>
      </c>
      <c r="HR10" s="82">
        <f aca="true" t="shared" si="199" ref="HR10:HR22">IF(H10=17,60,0)</f>
        <v>0</v>
      </c>
      <c r="HS10" s="82">
        <f aca="true" t="shared" si="200" ref="HS10:HS22">IF(H10=18,58,0)</f>
        <v>0</v>
      </c>
      <c r="HT10" s="82">
        <f aca="true" t="shared" si="201" ref="HT10:HT22">IF(H10=19,55,0)</f>
        <v>0</v>
      </c>
      <c r="HU10" s="82">
        <f aca="true" t="shared" si="202" ref="HU10:HU22">IF(H10=20,53,0)</f>
        <v>0</v>
      </c>
      <c r="HV10" s="82">
        <f aca="true" t="shared" si="203" ref="HV10:HV22">IF(H10&gt;20,0,0)</f>
        <v>0</v>
      </c>
      <c r="HW10" s="82">
        <f aca="true" t="shared" si="204" ref="HW10:HW22">IF(H10="сх",0,0)</f>
        <v>0</v>
      </c>
      <c r="HX10" s="82">
        <f aca="true" t="shared" si="205" ref="HX10:HX22">SUM(HB10:HW10)</f>
        <v>100</v>
      </c>
      <c r="HY10" s="82">
        <f aca="true" t="shared" si="206" ref="HY10:HY22">IF(J10=1,100,0)</f>
        <v>100</v>
      </c>
      <c r="HZ10" s="82">
        <f aca="true" t="shared" si="207" ref="HZ10:HZ22">IF(J10=2,98,0)</f>
        <v>0</v>
      </c>
      <c r="IA10" s="82">
        <f aca="true" t="shared" si="208" ref="IA10:IA22">IF(J10=3,95,0)</f>
        <v>0</v>
      </c>
      <c r="IB10" s="82">
        <f aca="true" t="shared" si="209" ref="IB10:IB22">IF(J10=4,93,0)</f>
        <v>0</v>
      </c>
      <c r="IC10" s="82">
        <f aca="true" t="shared" si="210" ref="IC10:IC22">IF(J10=5,90,0)</f>
        <v>0</v>
      </c>
      <c r="ID10" s="82">
        <f aca="true" t="shared" si="211" ref="ID10:ID22">IF(J10=6,88,0)</f>
        <v>0</v>
      </c>
      <c r="IE10" s="82">
        <f aca="true" t="shared" si="212" ref="IE10:IE22">IF(J10=7,85,0)</f>
        <v>0</v>
      </c>
      <c r="IF10" s="82">
        <f aca="true" t="shared" si="213" ref="IF10:IF22">IF(J10=8,83,0)</f>
        <v>0</v>
      </c>
      <c r="IG10" s="82">
        <f aca="true" t="shared" si="214" ref="IG10:IG22">IF(J10=9,80,0)</f>
        <v>0</v>
      </c>
      <c r="IH10" s="82">
        <f aca="true" t="shared" si="215" ref="IH10:IH22">IF(J10=10,78,0)</f>
        <v>0</v>
      </c>
      <c r="II10" s="82">
        <f aca="true" t="shared" si="216" ref="II10:II22">IF(J10=11,75,0)</f>
        <v>0</v>
      </c>
      <c r="IJ10" s="82">
        <f aca="true" t="shared" si="217" ref="IJ10:IJ22">IF(J10=12,73,0)</f>
        <v>0</v>
      </c>
      <c r="IK10" s="82">
        <f aca="true" t="shared" si="218" ref="IK10:IK22">IF(J10=13,70,0)</f>
        <v>0</v>
      </c>
      <c r="IL10" s="82">
        <f aca="true" t="shared" si="219" ref="IL10:IL22">IF(J10=14,68,0)</f>
        <v>0</v>
      </c>
      <c r="IM10" s="82">
        <f aca="true" t="shared" si="220" ref="IM10:IM22">IF(J10=15,65,0)</f>
        <v>0</v>
      </c>
      <c r="IN10" s="82">
        <f aca="true" t="shared" si="221" ref="IN10:IN22">IF(J10=16,63,0)</f>
        <v>0</v>
      </c>
      <c r="IO10" s="82">
        <f aca="true" t="shared" si="222" ref="IO10:IO22">IF(J10=17,60,0)</f>
        <v>0</v>
      </c>
      <c r="IP10" s="82">
        <f aca="true" t="shared" si="223" ref="IP10:IP22">IF(J10=18,58,0)</f>
        <v>0</v>
      </c>
      <c r="IQ10" s="82">
        <f aca="true" t="shared" si="224" ref="IQ10:IQ22">IF(J10=19,55,0)</f>
        <v>0</v>
      </c>
      <c r="IR10" s="82">
        <f aca="true" t="shared" si="225" ref="IR10:IR22">IF(J10=20,53,0)</f>
        <v>0</v>
      </c>
      <c r="IS10" s="82">
        <f aca="true" t="shared" si="226" ref="IS10:IS22">IF(J10&gt;20,0,0)</f>
        <v>0</v>
      </c>
      <c r="IT10" s="82">
        <f aca="true" t="shared" si="227" ref="IT10:IT22">IF(J10="сх",0,0)</f>
        <v>0</v>
      </c>
      <c r="IU10" s="82">
        <f aca="true" t="shared" si="228" ref="IU10:IU22">SUM(HY10:IT10)</f>
        <v>100</v>
      </c>
      <c r="IV10" s="81"/>
    </row>
    <row r="11" spans="1:256" s="84" customFormat="1" ht="99">
      <c r="A11" s="70">
        <v>2</v>
      </c>
      <c r="B11" s="57">
        <v>33</v>
      </c>
      <c r="C11" s="91" t="s">
        <v>133</v>
      </c>
      <c r="D11" s="71" t="s">
        <v>27</v>
      </c>
      <c r="E11" s="58" t="s">
        <v>114</v>
      </c>
      <c r="F11" s="66" t="s">
        <v>115</v>
      </c>
      <c r="G11" s="95" t="s">
        <v>36</v>
      </c>
      <c r="H11" s="123">
        <v>7</v>
      </c>
      <c r="I11" s="124">
        <v>14</v>
      </c>
      <c r="J11" s="124">
        <v>6</v>
      </c>
      <c r="K11" s="125">
        <v>15</v>
      </c>
      <c r="L11" s="126">
        <v>1</v>
      </c>
      <c r="M11" s="124">
        <v>25</v>
      </c>
      <c r="N11" s="124">
        <v>2</v>
      </c>
      <c r="O11" s="127">
        <v>22</v>
      </c>
      <c r="P11" s="128">
        <f t="shared" si="0"/>
        <v>76</v>
      </c>
      <c r="Q11" s="85">
        <f t="shared" si="1"/>
        <v>29</v>
      </c>
      <c r="R11" s="81"/>
      <c r="S11" s="80"/>
      <c r="T11" s="81">
        <f t="shared" si="2"/>
        <v>0</v>
      </c>
      <c r="U11" s="81">
        <f t="shared" si="3"/>
        <v>0</v>
      </c>
      <c r="V11" s="81">
        <f t="shared" si="4"/>
        <v>0</v>
      </c>
      <c r="W11" s="81">
        <f t="shared" si="5"/>
        <v>0</v>
      </c>
      <c r="X11" s="81">
        <f t="shared" si="6"/>
        <v>0</v>
      </c>
      <c r="Y11" s="81">
        <f t="shared" si="7"/>
        <v>0</v>
      </c>
      <c r="Z11" s="81">
        <f t="shared" si="8"/>
        <v>14</v>
      </c>
      <c r="AA11" s="81">
        <f t="shared" si="9"/>
        <v>0</v>
      </c>
      <c r="AB11" s="81">
        <f t="shared" si="10"/>
        <v>0</v>
      </c>
      <c r="AC11" s="81">
        <f t="shared" si="11"/>
        <v>0</v>
      </c>
      <c r="AD11" s="81">
        <f t="shared" si="12"/>
        <v>0</v>
      </c>
      <c r="AE11" s="81">
        <f t="shared" si="13"/>
        <v>0</v>
      </c>
      <c r="AF11" s="81">
        <f t="shared" si="14"/>
        <v>0</v>
      </c>
      <c r="AG11" s="81">
        <f t="shared" si="15"/>
        <v>0</v>
      </c>
      <c r="AH11" s="81">
        <f t="shared" si="16"/>
        <v>0</v>
      </c>
      <c r="AI11" s="81">
        <f t="shared" si="17"/>
        <v>0</v>
      </c>
      <c r="AJ11" s="81">
        <f t="shared" si="18"/>
        <v>0</v>
      </c>
      <c r="AK11" s="81">
        <f t="shared" si="19"/>
        <v>0</v>
      </c>
      <c r="AL11" s="81">
        <f t="shared" si="20"/>
        <v>0</v>
      </c>
      <c r="AM11" s="81">
        <f t="shared" si="21"/>
        <v>0</v>
      </c>
      <c r="AN11" s="81">
        <f t="shared" si="22"/>
        <v>0</v>
      </c>
      <c r="AO11" s="81">
        <f t="shared" si="23"/>
        <v>0</v>
      </c>
      <c r="AP11" s="81">
        <f t="shared" si="24"/>
        <v>14</v>
      </c>
      <c r="AQ11" s="81">
        <f t="shared" si="25"/>
        <v>0</v>
      </c>
      <c r="AR11" s="81">
        <f t="shared" si="26"/>
        <v>0</v>
      </c>
      <c r="AS11" s="81">
        <f t="shared" si="27"/>
        <v>0</v>
      </c>
      <c r="AT11" s="81">
        <f t="shared" si="28"/>
        <v>0</v>
      </c>
      <c r="AU11" s="81">
        <f t="shared" si="29"/>
        <v>0</v>
      </c>
      <c r="AV11" s="81">
        <f t="shared" si="30"/>
        <v>15</v>
      </c>
      <c r="AW11" s="81">
        <f t="shared" si="31"/>
        <v>0</v>
      </c>
      <c r="AX11" s="81">
        <f t="shared" si="32"/>
        <v>0</v>
      </c>
      <c r="AY11" s="81">
        <f t="shared" si="33"/>
        <v>0</v>
      </c>
      <c r="AZ11" s="81">
        <f t="shared" si="34"/>
        <v>0</v>
      </c>
      <c r="BA11" s="81">
        <f t="shared" si="35"/>
        <v>0</v>
      </c>
      <c r="BB11" s="81">
        <f t="shared" si="36"/>
        <v>0</v>
      </c>
      <c r="BC11" s="81">
        <f t="shared" si="37"/>
        <v>0</v>
      </c>
      <c r="BD11" s="81">
        <f t="shared" si="38"/>
        <v>0</v>
      </c>
      <c r="BE11" s="81">
        <f t="shared" si="39"/>
        <v>0</v>
      </c>
      <c r="BF11" s="81">
        <f t="shared" si="40"/>
        <v>0</v>
      </c>
      <c r="BG11" s="81">
        <f t="shared" si="41"/>
        <v>0</v>
      </c>
      <c r="BH11" s="81">
        <f t="shared" si="42"/>
        <v>0</v>
      </c>
      <c r="BI11" s="81">
        <f t="shared" si="43"/>
        <v>0</v>
      </c>
      <c r="BJ11" s="81">
        <f t="shared" si="44"/>
        <v>0</v>
      </c>
      <c r="BK11" s="81">
        <f t="shared" si="45"/>
        <v>0</v>
      </c>
      <c r="BL11" s="81">
        <f t="shared" si="46"/>
        <v>0</v>
      </c>
      <c r="BM11" s="81">
        <f t="shared" si="47"/>
        <v>15</v>
      </c>
      <c r="BN11" s="81">
        <f t="shared" si="48"/>
        <v>0</v>
      </c>
      <c r="BO11" s="81">
        <f t="shared" si="49"/>
        <v>0</v>
      </c>
      <c r="BP11" s="81">
        <f t="shared" si="50"/>
        <v>0</v>
      </c>
      <c r="BQ11" s="81">
        <f t="shared" si="51"/>
        <v>0</v>
      </c>
      <c r="BR11" s="81">
        <f t="shared" si="52"/>
        <v>0</v>
      </c>
      <c r="BS11" s="81">
        <f t="shared" si="53"/>
        <v>0</v>
      </c>
      <c r="BT11" s="81">
        <f t="shared" si="54"/>
        <v>34</v>
      </c>
      <c r="BU11" s="81">
        <f t="shared" si="55"/>
        <v>0</v>
      </c>
      <c r="BV11" s="81">
        <f t="shared" si="56"/>
        <v>0</v>
      </c>
      <c r="BW11" s="81">
        <f t="shared" si="57"/>
        <v>0</v>
      </c>
      <c r="BX11" s="81">
        <f t="shared" si="58"/>
        <v>0</v>
      </c>
      <c r="BY11" s="81">
        <f t="shared" si="59"/>
        <v>0</v>
      </c>
      <c r="BZ11" s="81">
        <f t="shared" si="60"/>
        <v>0</v>
      </c>
      <c r="CA11" s="81">
        <f t="shared" si="61"/>
        <v>0</v>
      </c>
      <c r="CB11" s="81">
        <f t="shared" si="62"/>
        <v>0</v>
      </c>
      <c r="CC11" s="81">
        <f t="shared" si="63"/>
        <v>0</v>
      </c>
      <c r="CD11" s="81">
        <f t="shared" si="64"/>
        <v>0</v>
      </c>
      <c r="CE11" s="81">
        <f t="shared" si="65"/>
        <v>0</v>
      </c>
      <c r="CF11" s="81">
        <f t="shared" si="66"/>
        <v>0</v>
      </c>
      <c r="CG11" s="81">
        <f t="shared" si="67"/>
        <v>0</v>
      </c>
      <c r="CH11" s="81">
        <f t="shared" si="68"/>
        <v>0</v>
      </c>
      <c r="CI11" s="81">
        <f t="shared" si="69"/>
        <v>0</v>
      </c>
      <c r="CJ11" s="81">
        <f t="shared" si="70"/>
        <v>0</v>
      </c>
      <c r="CK11" s="81">
        <f t="shared" si="71"/>
        <v>0</v>
      </c>
      <c r="CL11" s="81">
        <f t="shared" si="72"/>
        <v>0</v>
      </c>
      <c r="CM11" s="81">
        <f t="shared" si="73"/>
        <v>0</v>
      </c>
      <c r="CN11" s="81">
        <f t="shared" si="74"/>
        <v>0</v>
      </c>
      <c r="CO11" s="81">
        <f t="shared" si="75"/>
        <v>0</v>
      </c>
      <c r="CP11" s="81">
        <f t="shared" si="76"/>
        <v>0</v>
      </c>
      <c r="CQ11" s="81">
        <f t="shared" si="77"/>
        <v>0</v>
      </c>
      <c r="CR11" s="81">
        <f t="shared" si="78"/>
        <v>0</v>
      </c>
      <c r="CS11" s="81">
        <f t="shared" si="79"/>
        <v>0</v>
      </c>
      <c r="CT11" s="81">
        <f t="shared" si="80"/>
        <v>0</v>
      </c>
      <c r="CU11" s="81">
        <f t="shared" si="81"/>
        <v>0</v>
      </c>
      <c r="CV11" s="81">
        <f t="shared" si="82"/>
        <v>0</v>
      </c>
      <c r="CW11" s="81">
        <f t="shared" si="83"/>
        <v>0</v>
      </c>
      <c r="CX11" s="81">
        <f t="shared" si="84"/>
        <v>0</v>
      </c>
      <c r="CY11" s="81">
        <f t="shared" si="85"/>
        <v>0</v>
      </c>
      <c r="CZ11" s="81">
        <f t="shared" si="86"/>
        <v>0</v>
      </c>
      <c r="DA11" s="81">
        <f t="shared" si="87"/>
        <v>0</v>
      </c>
      <c r="DB11" s="81">
        <f t="shared" si="88"/>
        <v>0</v>
      </c>
      <c r="DC11" s="81">
        <f t="shared" si="89"/>
        <v>0</v>
      </c>
      <c r="DD11" s="81">
        <f t="shared" si="90"/>
        <v>34</v>
      </c>
      <c r="DE11" s="81">
        <f t="shared" si="91"/>
        <v>0</v>
      </c>
      <c r="DF11" s="81">
        <f t="shared" si="92"/>
        <v>0</v>
      </c>
      <c r="DG11" s="81">
        <f t="shared" si="93"/>
        <v>0</v>
      </c>
      <c r="DH11" s="81">
        <f t="shared" si="94"/>
        <v>0</v>
      </c>
      <c r="DI11" s="81">
        <f t="shared" si="95"/>
        <v>0</v>
      </c>
      <c r="DJ11" s="81">
        <f t="shared" si="96"/>
        <v>35</v>
      </c>
      <c r="DK11" s="81">
        <f t="shared" si="97"/>
        <v>0</v>
      </c>
      <c r="DL11" s="81">
        <f t="shared" si="98"/>
        <v>0</v>
      </c>
      <c r="DM11" s="81">
        <f t="shared" si="99"/>
        <v>0</v>
      </c>
      <c r="DN11" s="81">
        <f t="shared" si="100"/>
        <v>0</v>
      </c>
      <c r="DO11" s="81">
        <f t="shared" si="101"/>
        <v>0</v>
      </c>
      <c r="DP11" s="81">
        <f t="shared" si="102"/>
        <v>0</v>
      </c>
      <c r="DQ11" s="81">
        <f t="shared" si="103"/>
        <v>0</v>
      </c>
      <c r="DR11" s="81">
        <f t="shared" si="104"/>
        <v>0</v>
      </c>
      <c r="DS11" s="81">
        <f t="shared" si="105"/>
        <v>0</v>
      </c>
      <c r="DT11" s="81">
        <f t="shared" si="106"/>
        <v>0</v>
      </c>
      <c r="DU11" s="81">
        <f t="shared" si="107"/>
        <v>0</v>
      </c>
      <c r="DV11" s="81">
        <f t="shared" si="108"/>
        <v>0</v>
      </c>
      <c r="DW11" s="81">
        <f t="shared" si="109"/>
        <v>0</v>
      </c>
      <c r="DX11" s="81">
        <f t="shared" si="110"/>
        <v>0</v>
      </c>
      <c r="DY11" s="81">
        <f t="shared" si="111"/>
        <v>0</v>
      </c>
      <c r="DZ11" s="81">
        <f t="shared" si="112"/>
        <v>0</v>
      </c>
      <c r="EA11" s="81">
        <f t="shared" si="113"/>
        <v>0</v>
      </c>
      <c r="EB11" s="81">
        <f t="shared" si="114"/>
        <v>0</v>
      </c>
      <c r="EC11" s="81">
        <f t="shared" si="115"/>
        <v>0</v>
      </c>
      <c r="ED11" s="81">
        <f t="shared" si="116"/>
        <v>0</v>
      </c>
      <c r="EE11" s="81">
        <f t="shared" si="117"/>
        <v>0</v>
      </c>
      <c r="EF11" s="81">
        <f t="shared" si="118"/>
        <v>0</v>
      </c>
      <c r="EG11" s="81">
        <f t="shared" si="119"/>
        <v>0</v>
      </c>
      <c r="EH11" s="81">
        <f t="shared" si="120"/>
        <v>0</v>
      </c>
      <c r="EI11" s="81">
        <f t="shared" si="121"/>
        <v>0</v>
      </c>
      <c r="EJ11" s="81">
        <f t="shared" si="122"/>
        <v>0</v>
      </c>
      <c r="EK11" s="81">
        <f t="shared" si="123"/>
        <v>0</v>
      </c>
      <c r="EL11" s="81">
        <f t="shared" si="124"/>
        <v>0</v>
      </c>
      <c r="EM11" s="81">
        <f t="shared" si="125"/>
        <v>0</v>
      </c>
      <c r="EN11" s="81">
        <f t="shared" si="126"/>
        <v>0</v>
      </c>
      <c r="EO11" s="81">
        <f t="shared" si="127"/>
        <v>0</v>
      </c>
      <c r="EP11" s="81">
        <f t="shared" si="128"/>
        <v>0</v>
      </c>
      <c r="EQ11" s="81">
        <f t="shared" si="129"/>
        <v>0</v>
      </c>
      <c r="ER11" s="81">
        <f t="shared" si="130"/>
        <v>0</v>
      </c>
      <c r="ES11" s="81">
        <f t="shared" si="131"/>
        <v>0</v>
      </c>
      <c r="ET11" s="81">
        <f t="shared" si="132"/>
        <v>0</v>
      </c>
      <c r="EU11" s="81">
        <f t="shared" si="133"/>
        <v>35</v>
      </c>
      <c r="EV11" s="81"/>
      <c r="EW11" s="81">
        <f t="shared" si="134"/>
        <v>7</v>
      </c>
      <c r="EX11" s="81">
        <f t="shared" si="135"/>
        <v>6</v>
      </c>
      <c r="EY11" s="81"/>
      <c r="EZ11" s="81">
        <f t="shared" si="136"/>
        <v>6</v>
      </c>
      <c r="FA11" s="81" t="e">
        <f>IF(P11=#REF!,IF(J11&lt;#REF!,#REF!,FE11),#REF!)</f>
        <v>#REF!</v>
      </c>
      <c r="FB11" s="81" t="e">
        <f>IF(P11=#REF!,IF(J11&lt;#REF!,0,1))</f>
        <v>#REF!</v>
      </c>
      <c r="FC11" s="81" t="e">
        <f>IF(AND(EZ11&gt;=21,EZ11&lt;&gt;0),EZ11,IF(P11&lt;#REF!,"СТОП",FA11+FB11))</f>
        <v>#REF!</v>
      </c>
      <c r="FD11" s="81"/>
      <c r="FE11" s="81">
        <v>15</v>
      </c>
      <c r="FF11" s="81">
        <v>16</v>
      </c>
      <c r="FG11" s="81"/>
      <c r="FH11" s="82">
        <f t="shared" si="137"/>
        <v>0</v>
      </c>
      <c r="FI11" s="82">
        <f t="shared" si="138"/>
        <v>0</v>
      </c>
      <c r="FJ11" s="82">
        <f t="shared" si="139"/>
        <v>0</v>
      </c>
      <c r="FK11" s="82">
        <f t="shared" si="140"/>
        <v>0</v>
      </c>
      <c r="FL11" s="82">
        <f t="shared" si="141"/>
        <v>0</v>
      </c>
      <c r="FM11" s="82">
        <f t="shared" si="142"/>
        <v>0</v>
      </c>
      <c r="FN11" s="82">
        <f t="shared" si="143"/>
        <v>14</v>
      </c>
      <c r="FO11" s="82">
        <f t="shared" si="144"/>
        <v>0</v>
      </c>
      <c r="FP11" s="82">
        <f t="shared" si="145"/>
        <v>0</v>
      </c>
      <c r="FQ11" s="82">
        <f t="shared" si="146"/>
        <v>0</v>
      </c>
      <c r="FR11" s="82">
        <f t="shared" si="147"/>
        <v>0</v>
      </c>
      <c r="FS11" s="82">
        <f t="shared" si="148"/>
        <v>0</v>
      </c>
      <c r="FT11" s="82">
        <f t="shared" si="149"/>
        <v>0</v>
      </c>
      <c r="FU11" s="82">
        <f t="shared" si="150"/>
        <v>0</v>
      </c>
      <c r="FV11" s="82">
        <f t="shared" si="151"/>
        <v>0</v>
      </c>
      <c r="FW11" s="82">
        <f t="shared" si="152"/>
        <v>0</v>
      </c>
      <c r="FX11" s="82">
        <f t="shared" si="153"/>
        <v>0</v>
      </c>
      <c r="FY11" s="82">
        <f t="shared" si="154"/>
        <v>0</v>
      </c>
      <c r="FZ11" s="82">
        <f t="shared" si="155"/>
        <v>0</v>
      </c>
      <c r="GA11" s="82">
        <f t="shared" si="156"/>
        <v>0</v>
      </c>
      <c r="GB11" s="82">
        <f t="shared" si="157"/>
        <v>0</v>
      </c>
      <c r="GC11" s="82">
        <f t="shared" si="158"/>
        <v>0</v>
      </c>
      <c r="GD11" s="82">
        <f t="shared" si="159"/>
        <v>14</v>
      </c>
      <c r="GE11" s="82">
        <f t="shared" si="160"/>
        <v>0</v>
      </c>
      <c r="GF11" s="82">
        <f t="shared" si="161"/>
        <v>0</v>
      </c>
      <c r="GG11" s="82">
        <f t="shared" si="162"/>
        <v>0</v>
      </c>
      <c r="GH11" s="82">
        <f t="shared" si="163"/>
        <v>0</v>
      </c>
      <c r="GI11" s="82">
        <f t="shared" si="164"/>
        <v>0</v>
      </c>
      <c r="GJ11" s="82">
        <f t="shared" si="165"/>
        <v>15</v>
      </c>
      <c r="GK11" s="82">
        <f t="shared" si="166"/>
        <v>0</v>
      </c>
      <c r="GL11" s="82">
        <f t="shared" si="167"/>
        <v>0</v>
      </c>
      <c r="GM11" s="82">
        <f t="shared" si="168"/>
        <v>0</v>
      </c>
      <c r="GN11" s="82">
        <f t="shared" si="169"/>
        <v>0</v>
      </c>
      <c r="GO11" s="82">
        <f t="shared" si="170"/>
        <v>0</v>
      </c>
      <c r="GP11" s="82">
        <f t="shared" si="171"/>
        <v>0</v>
      </c>
      <c r="GQ11" s="82">
        <f t="shared" si="172"/>
        <v>0</v>
      </c>
      <c r="GR11" s="82">
        <f t="shared" si="173"/>
        <v>0</v>
      </c>
      <c r="GS11" s="82">
        <f t="shared" si="174"/>
        <v>0</v>
      </c>
      <c r="GT11" s="82">
        <f t="shared" si="175"/>
        <v>0</v>
      </c>
      <c r="GU11" s="82">
        <f t="shared" si="176"/>
        <v>0</v>
      </c>
      <c r="GV11" s="82">
        <f t="shared" si="177"/>
        <v>0</v>
      </c>
      <c r="GW11" s="82">
        <f t="shared" si="178"/>
        <v>0</v>
      </c>
      <c r="GX11" s="82">
        <f t="shared" si="179"/>
        <v>0</v>
      </c>
      <c r="GY11" s="82">
        <f t="shared" si="180"/>
        <v>0</v>
      </c>
      <c r="GZ11" s="82">
        <f t="shared" si="181"/>
        <v>0</v>
      </c>
      <c r="HA11" s="82">
        <f t="shared" si="182"/>
        <v>15</v>
      </c>
      <c r="HB11" s="82">
        <f t="shared" si="183"/>
        <v>0</v>
      </c>
      <c r="HC11" s="82">
        <f t="shared" si="184"/>
        <v>0</v>
      </c>
      <c r="HD11" s="82">
        <f t="shared" si="185"/>
        <v>0</v>
      </c>
      <c r="HE11" s="82">
        <f t="shared" si="186"/>
        <v>0</v>
      </c>
      <c r="HF11" s="82">
        <f t="shared" si="187"/>
        <v>0</v>
      </c>
      <c r="HG11" s="82">
        <f t="shared" si="188"/>
        <v>0</v>
      </c>
      <c r="HH11" s="82">
        <f t="shared" si="189"/>
        <v>85</v>
      </c>
      <c r="HI11" s="82">
        <f t="shared" si="190"/>
        <v>0</v>
      </c>
      <c r="HJ11" s="82">
        <f t="shared" si="191"/>
        <v>0</v>
      </c>
      <c r="HK11" s="82">
        <f t="shared" si="192"/>
        <v>0</v>
      </c>
      <c r="HL11" s="82">
        <f t="shared" si="193"/>
        <v>0</v>
      </c>
      <c r="HM11" s="82">
        <f t="shared" si="194"/>
        <v>0</v>
      </c>
      <c r="HN11" s="82">
        <f t="shared" si="195"/>
        <v>0</v>
      </c>
      <c r="HO11" s="82">
        <f t="shared" si="196"/>
        <v>0</v>
      </c>
      <c r="HP11" s="82">
        <f t="shared" si="197"/>
        <v>0</v>
      </c>
      <c r="HQ11" s="82">
        <f t="shared" si="198"/>
        <v>0</v>
      </c>
      <c r="HR11" s="82">
        <f t="shared" si="199"/>
        <v>0</v>
      </c>
      <c r="HS11" s="82">
        <f t="shared" si="200"/>
        <v>0</v>
      </c>
      <c r="HT11" s="82">
        <f t="shared" si="201"/>
        <v>0</v>
      </c>
      <c r="HU11" s="82">
        <f t="shared" si="202"/>
        <v>0</v>
      </c>
      <c r="HV11" s="82">
        <f t="shared" si="203"/>
        <v>0</v>
      </c>
      <c r="HW11" s="82">
        <f t="shared" si="204"/>
        <v>0</v>
      </c>
      <c r="HX11" s="82">
        <f t="shared" si="205"/>
        <v>85</v>
      </c>
      <c r="HY11" s="82">
        <f t="shared" si="206"/>
        <v>0</v>
      </c>
      <c r="HZ11" s="82">
        <f t="shared" si="207"/>
        <v>0</v>
      </c>
      <c r="IA11" s="82">
        <f t="shared" si="208"/>
        <v>0</v>
      </c>
      <c r="IB11" s="82">
        <f t="shared" si="209"/>
        <v>0</v>
      </c>
      <c r="IC11" s="82">
        <f t="shared" si="210"/>
        <v>0</v>
      </c>
      <c r="ID11" s="82">
        <f t="shared" si="211"/>
        <v>88</v>
      </c>
      <c r="IE11" s="82">
        <f t="shared" si="212"/>
        <v>0</v>
      </c>
      <c r="IF11" s="82">
        <f t="shared" si="213"/>
        <v>0</v>
      </c>
      <c r="IG11" s="82">
        <f t="shared" si="214"/>
        <v>0</v>
      </c>
      <c r="IH11" s="82">
        <f t="shared" si="215"/>
        <v>0</v>
      </c>
      <c r="II11" s="82">
        <f t="shared" si="216"/>
        <v>0</v>
      </c>
      <c r="IJ11" s="82">
        <f t="shared" si="217"/>
        <v>0</v>
      </c>
      <c r="IK11" s="82">
        <f t="shared" si="218"/>
        <v>0</v>
      </c>
      <c r="IL11" s="82">
        <f t="shared" si="219"/>
        <v>0</v>
      </c>
      <c r="IM11" s="82">
        <f t="shared" si="220"/>
        <v>0</v>
      </c>
      <c r="IN11" s="82">
        <f t="shared" si="221"/>
        <v>0</v>
      </c>
      <c r="IO11" s="82">
        <f t="shared" si="222"/>
        <v>0</v>
      </c>
      <c r="IP11" s="82">
        <f t="shared" si="223"/>
        <v>0</v>
      </c>
      <c r="IQ11" s="82">
        <f t="shared" si="224"/>
        <v>0</v>
      </c>
      <c r="IR11" s="82">
        <f t="shared" si="225"/>
        <v>0</v>
      </c>
      <c r="IS11" s="82">
        <f t="shared" si="226"/>
        <v>0</v>
      </c>
      <c r="IT11" s="82">
        <f t="shared" si="227"/>
        <v>0</v>
      </c>
      <c r="IU11" s="82">
        <f t="shared" si="228"/>
        <v>88</v>
      </c>
      <c r="IV11" s="81"/>
    </row>
    <row r="12" spans="1:256" s="84" customFormat="1" ht="99">
      <c r="A12" s="70">
        <v>3</v>
      </c>
      <c r="B12" s="57">
        <v>117</v>
      </c>
      <c r="C12" s="91" t="s">
        <v>60</v>
      </c>
      <c r="D12" s="71" t="s">
        <v>28</v>
      </c>
      <c r="E12" s="58" t="s">
        <v>56</v>
      </c>
      <c r="F12" s="66" t="s">
        <v>126</v>
      </c>
      <c r="G12" s="95" t="s">
        <v>36</v>
      </c>
      <c r="H12" s="123">
        <v>3</v>
      </c>
      <c r="I12" s="124">
        <v>20</v>
      </c>
      <c r="J12" s="124">
        <v>5</v>
      </c>
      <c r="K12" s="125">
        <v>16</v>
      </c>
      <c r="L12" s="126">
        <v>3</v>
      </c>
      <c r="M12" s="124">
        <v>20</v>
      </c>
      <c r="N12" s="124">
        <v>3</v>
      </c>
      <c r="O12" s="127">
        <v>20</v>
      </c>
      <c r="P12" s="128">
        <f t="shared" si="0"/>
        <v>76</v>
      </c>
      <c r="Q12" s="85">
        <f t="shared" si="1"/>
        <v>36</v>
      </c>
      <c r="R12" s="81"/>
      <c r="S12" s="80"/>
      <c r="T12" s="81">
        <f t="shared" si="2"/>
        <v>0</v>
      </c>
      <c r="U12" s="81">
        <f t="shared" si="3"/>
        <v>0</v>
      </c>
      <c r="V12" s="81">
        <f t="shared" si="4"/>
        <v>20</v>
      </c>
      <c r="W12" s="81">
        <f t="shared" si="5"/>
        <v>0</v>
      </c>
      <c r="X12" s="81">
        <f t="shared" si="6"/>
        <v>0</v>
      </c>
      <c r="Y12" s="81">
        <f t="shared" si="7"/>
        <v>0</v>
      </c>
      <c r="Z12" s="81">
        <f t="shared" si="8"/>
        <v>0</v>
      </c>
      <c r="AA12" s="81">
        <f t="shared" si="9"/>
        <v>0</v>
      </c>
      <c r="AB12" s="81">
        <f t="shared" si="10"/>
        <v>0</v>
      </c>
      <c r="AC12" s="81">
        <f t="shared" si="11"/>
        <v>0</v>
      </c>
      <c r="AD12" s="81">
        <f t="shared" si="12"/>
        <v>0</v>
      </c>
      <c r="AE12" s="81">
        <f t="shared" si="13"/>
        <v>0</v>
      </c>
      <c r="AF12" s="81">
        <f t="shared" si="14"/>
        <v>0</v>
      </c>
      <c r="AG12" s="81">
        <f t="shared" si="15"/>
        <v>0</v>
      </c>
      <c r="AH12" s="81">
        <f t="shared" si="16"/>
        <v>0</v>
      </c>
      <c r="AI12" s="81">
        <f t="shared" si="17"/>
        <v>0</v>
      </c>
      <c r="AJ12" s="81">
        <f t="shared" si="18"/>
        <v>0</v>
      </c>
      <c r="AK12" s="81">
        <f t="shared" si="19"/>
        <v>0</v>
      </c>
      <c r="AL12" s="81">
        <f t="shared" si="20"/>
        <v>0</v>
      </c>
      <c r="AM12" s="81">
        <f t="shared" si="21"/>
        <v>0</v>
      </c>
      <c r="AN12" s="81">
        <f t="shared" si="22"/>
        <v>0</v>
      </c>
      <c r="AO12" s="81">
        <f t="shared" si="23"/>
        <v>0</v>
      </c>
      <c r="AP12" s="81">
        <f t="shared" si="24"/>
        <v>20</v>
      </c>
      <c r="AQ12" s="81">
        <f t="shared" si="25"/>
        <v>0</v>
      </c>
      <c r="AR12" s="81">
        <f t="shared" si="26"/>
        <v>0</v>
      </c>
      <c r="AS12" s="81">
        <f t="shared" si="27"/>
        <v>0</v>
      </c>
      <c r="AT12" s="81">
        <f t="shared" si="28"/>
        <v>0</v>
      </c>
      <c r="AU12" s="81">
        <f t="shared" si="29"/>
        <v>16</v>
      </c>
      <c r="AV12" s="81">
        <f t="shared" si="30"/>
        <v>0</v>
      </c>
      <c r="AW12" s="81">
        <f t="shared" si="31"/>
        <v>0</v>
      </c>
      <c r="AX12" s="81">
        <f t="shared" si="32"/>
        <v>0</v>
      </c>
      <c r="AY12" s="81">
        <f t="shared" si="33"/>
        <v>0</v>
      </c>
      <c r="AZ12" s="81">
        <f t="shared" si="34"/>
        <v>0</v>
      </c>
      <c r="BA12" s="81">
        <f t="shared" si="35"/>
        <v>0</v>
      </c>
      <c r="BB12" s="81">
        <f t="shared" si="36"/>
        <v>0</v>
      </c>
      <c r="BC12" s="81">
        <f t="shared" si="37"/>
        <v>0</v>
      </c>
      <c r="BD12" s="81">
        <f t="shared" si="38"/>
        <v>0</v>
      </c>
      <c r="BE12" s="81">
        <f t="shared" si="39"/>
        <v>0</v>
      </c>
      <c r="BF12" s="81">
        <f t="shared" si="40"/>
        <v>0</v>
      </c>
      <c r="BG12" s="81">
        <f t="shared" si="41"/>
        <v>0</v>
      </c>
      <c r="BH12" s="81">
        <f t="shared" si="42"/>
        <v>0</v>
      </c>
      <c r="BI12" s="81">
        <f t="shared" si="43"/>
        <v>0</v>
      </c>
      <c r="BJ12" s="81">
        <f t="shared" si="44"/>
        <v>0</v>
      </c>
      <c r="BK12" s="81">
        <f t="shared" si="45"/>
        <v>0</v>
      </c>
      <c r="BL12" s="81">
        <f t="shared" si="46"/>
        <v>0</v>
      </c>
      <c r="BM12" s="81">
        <f t="shared" si="47"/>
        <v>16</v>
      </c>
      <c r="BN12" s="81">
        <f t="shared" si="48"/>
        <v>0</v>
      </c>
      <c r="BO12" s="81">
        <f t="shared" si="49"/>
        <v>0</v>
      </c>
      <c r="BP12" s="81">
        <f t="shared" si="50"/>
        <v>40</v>
      </c>
      <c r="BQ12" s="81">
        <f t="shared" si="51"/>
        <v>0</v>
      </c>
      <c r="BR12" s="81">
        <f t="shared" si="52"/>
        <v>0</v>
      </c>
      <c r="BS12" s="81">
        <f t="shared" si="53"/>
        <v>0</v>
      </c>
      <c r="BT12" s="81">
        <f t="shared" si="54"/>
        <v>0</v>
      </c>
      <c r="BU12" s="81">
        <f t="shared" si="55"/>
        <v>0</v>
      </c>
      <c r="BV12" s="81">
        <f t="shared" si="56"/>
        <v>0</v>
      </c>
      <c r="BW12" s="81">
        <f t="shared" si="57"/>
        <v>0</v>
      </c>
      <c r="BX12" s="81">
        <f t="shared" si="58"/>
        <v>0</v>
      </c>
      <c r="BY12" s="81">
        <f t="shared" si="59"/>
        <v>0</v>
      </c>
      <c r="BZ12" s="81">
        <f t="shared" si="60"/>
        <v>0</v>
      </c>
      <c r="CA12" s="81">
        <f t="shared" si="61"/>
        <v>0</v>
      </c>
      <c r="CB12" s="81">
        <f t="shared" si="62"/>
        <v>0</v>
      </c>
      <c r="CC12" s="81">
        <f t="shared" si="63"/>
        <v>0</v>
      </c>
      <c r="CD12" s="81">
        <f t="shared" si="64"/>
        <v>0</v>
      </c>
      <c r="CE12" s="81">
        <f t="shared" si="65"/>
        <v>0</v>
      </c>
      <c r="CF12" s="81">
        <f t="shared" si="66"/>
        <v>0</v>
      </c>
      <c r="CG12" s="81">
        <f t="shared" si="67"/>
        <v>0</v>
      </c>
      <c r="CH12" s="81">
        <f t="shared" si="68"/>
        <v>0</v>
      </c>
      <c r="CI12" s="81">
        <f t="shared" si="69"/>
        <v>0</v>
      </c>
      <c r="CJ12" s="81">
        <f t="shared" si="70"/>
        <v>0</v>
      </c>
      <c r="CK12" s="81">
        <f t="shared" si="71"/>
        <v>0</v>
      </c>
      <c r="CL12" s="81">
        <f t="shared" si="72"/>
        <v>0</v>
      </c>
      <c r="CM12" s="81">
        <f t="shared" si="73"/>
        <v>0</v>
      </c>
      <c r="CN12" s="81">
        <f t="shared" si="74"/>
        <v>0</v>
      </c>
      <c r="CO12" s="81">
        <f t="shared" si="75"/>
        <v>0</v>
      </c>
      <c r="CP12" s="81">
        <f t="shared" si="76"/>
        <v>0</v>
      </c>
      <c r="CQ12" s="81">
        <f t="shared" si="77"/>
        <v>0</v>
      </c>
      <c r="CR12" s="81">
        <f t="shared" si="78"/>
        <v>0</v>
      </c>
      <c r="CS12" s="81">
        <f t="shared" si="79"/>
        <v>0</v>
      </c>
      <c r="CT12" s="81">
        <f t="shared" si="80"/>
        <v>0</v>
      </c>
      <c r="CU12" s="81">
        <f t="shared" si="81"/>
        <v>0</v>
      </c>
      <c r="CV12" s="81">
        <f t="shared" si="82"/>
        <v>0</v>
      </c>
      <c r="CW12" s="81">
        <f t="shared" si="83"/>
        <v>0</v>
      </c>
      <c r="CX12" s="81">
        <f t="shared" si="84"/>
        <v>0</v>
      </c>
      <c r="CY12" s="81">
        <f t="shared" si="85"/>
        <v>0</v>
      </c>
      <c r="CZ12" s="81">
        <f t="shared" si="86"/>
        <v>0</v>
      </c>
      <c r="DA12" s="81">
        <f t="shared" si="87"/>
        <v>0</v>
      </c>
      <c r="DB12" s="81">
        <f t="shared" si="88"/>
        <v>0</v>
      </c>
      <c r="DC12" s="81">
        <f t="shared" si="89"/>
        <v>0</v>
      </c>
      <c r="DD12" s="81">
        <f t="shared" si="90"/>
        <v>40</v>
      </c>
      <c r="DE12" s="81">
        <f t="shared" si="91"/>
        <v>0</v>
      </c>
      <c r="DF12" s="81">
        <f t="shared" si="92"/>
        <v>0</v>
      </c>
      <c r="DG12" s="81">
        <f t="shared" si="93"/>
        <v>0</v>
      </c>
      <c r="DH12" s="81">
        <f t="shared" si="94"/>
        <v>0</v>
      </c>
      <c r="DI12" s="81">
        <f t="shared" si="95"/>
        <v>36</v>
      </c>
      <c r="DJ12" s="81">
        <f t="shared" si="96"/>
        <v>0</v>
      </c>
      <c r="DK12" s="81">
        <f t="shared" si="97"/>
        <v>0</v>
      </c>
      <c r="DL12" s="81">
        <f t="shared" si="98"/>
        <v>0</v>
      </c>
      <c r="DM12" s="81">
        <f t="shared" si="99"/>
        <v>0</v>
      </c>
      <c r="DN12" s="81">
        <f t="shared" si="100"/>
        <v>0</v>
      </c>
      <c r="DO12" s="81">
        <f t="shared" si="101"/>
        <v>0</v>
      </c>
      <c r="DP12" s="81">
        <f t="shared" si="102"/>
        <v>0</v>
      </c>
      <c r="DQ12" s="81">
        <f t="shared" si="103"/>
        <v>0</v>
      </c>
      <c r="DR12" s="81">
        <f t="shared" si="104"/>
        <v>0</v>
      </c>
      <c r="DS12" s="81">
        <f t="shared" si="105"/>
        <v>0</v>
      </c>
      <c r="DT12" s="81">
        <f t="shared" si="106"/>
        <v>0</v>
      </c>
      <c r="DU12" s="81">
        <f t="shared" si="107"/>
        <v>0</v>
      </c>
      <c r="DV12" s="81">
        <f t="shared" si="108"/>
        <v>0</v>
      </c>
      <c r="DW12" s="81">
        <f t="shared" si="109"/>
        <v>0</v>
      </c>
      <c r="DX12" s="81">
        <f t="shared" si="110"/>
        <v>0</v>
      </c>
      <c r="DY12" s="81">
        <f t="shared" si="111"/>
        <v>0</v>
      </c>
      <c r="DZ12" s="81">
        <f t="shared" si="112"/>
        <v>0</v>
      </c>
      <c r="EA12" s="81">
        <f t="shared" si="113"/>
        <v>0</v>
      </c>
      <c r="EB12" s="81">
        <f t="shared" si="114"/>
        <v>0</v>
      </c>
      <c r="EC12" s="81">
        <f t="shared" si="115"/>
        <v>0</v>
      </c>
      <c r="ED12" s="81">
        <f t="shared" si="116"/>
        <v>0</v>
      </c>
      <c r="EE12" s="81">
        <f t="shared" si="117"/>
        <v>0</v>
      </c>
      <c r="EF12" s="81">
        <f t="shared" si="118"/>
        <v>0</v>
      </c>
      <c r="EG12" s="81">
        <f t="shared" si="119"/>
        <v>0</v>
      </c>
      <c r="EH12" s="81">
        <f t="shared" si="120"/>
        <v>0</v>
      </c>
      <c r="EI12" s="81">
        <f t="shared" si="121"/>
        <v>0</v>
      </c>
      <c r="EJ12" s="81">
        <f t="shared" si="122"/>
        <v>0</v>
      </c>
      <c r="EK12" s="81">
        <f t="shared" si="123"/>
        <v>0</v>
      </c>
      <c r="EL12" s="81">
        <f t="shared" si="124"/>
        <v>0</v>
      </c>
      <c r="EM12" s="81">
        <f t="shared" si="125"/>
        <v>0</v>
      </c>
      <c r="EN12" s="81">
        <f t="shared" si="126"/>
        <v>0</v>
      </c>
      <c r="EO12" s="81">
        <f t="shared" si="127"/>
        <v>0</v>
      </c>
      <c r="EP12" s="81">
        <f t="shared" si="128"/>
        <v>0</v>
      </c>
      <c r="EQ12" s="81">
        <f t="shared" si="129"/>
        <v>0</v>
      </c>
      <c r="ER12" s="81">
        <f t="shared" si="130"/>
        <v>0</v>
      </c>
      <c r="ES12" s="81">
        <f t="shared" si="131"/>
        <v>0</v>
      </c>
      <c r="ET12" s="81">
        <f t="shared" si="132"/>
        <v>0</v>
      </c>
      <c r="EU12" s="81">
        <f t="shared" si="133"/>
        <v>36</v>
      </c>
      <c r="EV12" s="81"/>
      <c r="EW12" s="81">
        <f t="shared" si="134"/>
        <v>3</v>
      </c>
      <c r="EX12" s="81">
        <f t="shared" si="135"/>
        <v>5</v>
      </c>
      <c r="EY12" s="81"/>
      <c r="EZ12" s="81">
        <f t="shared" si="136"/>
        <v>3</v>
      </c>
      <c r="FA12" s="81" t="e">
        <f>IF(P12=#REF!,IF(J12&lt;#REF!,#REF!,FE12),#REF!)</f>
        <v>#REF!</v>
      </c>
      <c r="FB12" s="81" t="e">
        <f>IF(P12=#REF!,IF(J12&lt;#REF!,0,1))</f>
        <v>#REF!</v>
      </c>
      <c r="FC12" s="81" t="e">
        <f>IF(AND(EZ12&gt;=21,EZ12&lt;&gt;0),EZ12,IF(P12&lt;#REF!,"СТОП",FA12+FB12))</f>
        <v>#REF!</v>
      </c>
      <c r="FD12" s="81"/>
      <c r="FE12" s="81">
        <v>15</v>
      </c>
      <c r="FF12" s="81">
        <v>16</v>
      </c>
      <c r="FG12" s="81"/>
      <c r="FH12" s="82">
        <f t="shared" si="137"/>
        <v>0</v>
      </c>
      <c r="FI12" s="82">
        <f t="shared" si="138"/>
        <v>0</v>
      </c>
      <c r="FJ12" s="82">
        <f t="shared" si="139"/>
        <v>20</v>
      </c>
      <c r="FK12" s="82">
        <f t="shared" si="140"/>
        <v>0</v>
      </c>
      <c r="FL12" s="82">
        <f t="shared" si="141"/>
        <v>0</v>
      </c>
      <c r="FM12" s="82">
        <f t="shared" si="142"/>
        <v>0</v>
      </c>
      <c r="FN12" s="82">
        <f t="shared" si="143"/>
        <v>0</v>
      </c>
      <c r="FO12" s="82">
        <f t="shared" si="144"/>
        <v>0</v>
      </c>
      <c r="FP12" s="82">
        <f t="shared" si="145"/>
        <v>0</v>
      </c>
      <c r="FQ12" s="82">
        <f t="shared" si="146"/>
        <v>0</v>
      </c>
      <c r="FR12" s="82">
        <f t="shared" si="147"/>
        <v>0</v>
      </c>
      <c r="FS12" s="82">
        <f t="shared" si="148"/>
        <v>0</v>
      </c>
      <c r="FT12" s="82">
        <f t="shared" si="149"/>
        <v>0</v>
      </c>
      <c r="FU12" s="82">
        <f t="shared" si="150"/>
        <v>0</v>
      </c>
      <c r="FV12" s="82">
        <f t="shared" si="151"/>
        <v>0</v>
      </c>
      <c r="FW12" s="82">
        <f t="shared" si="152"/>
        <v>0</v>
      </c>
      <c r="FX12" s="82">
        <f t="shared" si="153"/>
        <v>0</v>
      </c>
      <c r="FY12" s="82">
        <f t="shared" si="154"/>
        <v>0</v>
      </c>
      <c r="FZ12" s="82">
        <f t="shared" si="155"/>
        <v>0</v>
      </c>
      <c r="GA12" s="82">
        <f t="shared" si="156"/>
        <v>0</v>
      </c>
      <c r="GB12" s="82">
        <f t="shared" si="157"/>
        <v>0</v>
      </c>
      <c r="GC12" s="82">
        <f t="shared" si="158"/>
        <v>0</v>
      </c>
      <c r="GD12" s="82">
        <f t="shared" si="159"/>
        <v>20</v>
      </c>
      <c r="GE12" s="82">
        <f t="shared" si="160"/>
        <v>0</v>
      </c>
      <c r="GF12" s="82">
        <f t="shared" si="161"/>
        <v>0</v>
      </c>
      <c r="GG12" s="82">
        <f t="shared" si="162"/>
        <v>0</v>
      </c>
      <c r="GH12" s="82">
        <f t="shared" si="163"/>
        <v>0</v>
      </c>
      <c r="GI12" s="82">
        <f t="shared" si="164"/>
        <v>16</v>
      </c>
      <c r="GJ12" s="82">
        <f t="shared" si="165"/>
        <v>0</v>
      </c>
      <c r="GK12" s="82">
        <f t="shared" si="166"/>
        <v>0</v>
      </c>
      <c r="GL12" s="82">
        <f t="shared" si="167"/>
        <v>0</v>
      </c>
      <c r="GM12" s="82">
        <f t="shared" si="168"/>
        <v>0</v>
      </c>
      <c r="GN12" s="82">
        <f t="shared" si="169"/>
        <v>0</v>
      </c>
      <c r="GO12" s="82">
        <f t="shared" si="170"/>
        <v>0</v>
      </c>
      <c r="GP12" s="82">
        <f t="shared" si="171"/>
        <v>0</v>
      </c>
      <c r="GQ12" s="82">
        <f t="shared" si="172"/>
        <v>0</v>
      </c>
      <c r="GR12" s="82">
        <f t="shared" si="173"/>
        <v>0</v>
      </c>
      <c r="GS12" s="82">
        <f t="shared" si="174"/>
        <v>0</v>
      </c>
      <c r="GT12" s="82">
        <f t="shared" si="175"/>
        <v>0</v>
      </c>
      <c r="GU12" s="82">
        <f t="shared" si="176"/>
        <v>0</v>
      </c>
      <c r="GV12" s="82">
        <f t="shared" si="177"/>
        <v>0</v>
      </c>
      <c r="GW12" s="82">
        <f t="shared" si="178"/>
        <v>0</v>
      </c>
      <c r="GX12" s="82">
        <f t="shared" si="179"/>
        <v>0</v>
      </c>
      <c r="GY12" s="82">
        <f t="shared" si="180"/>
        <v>0</v>
      </c>
      <c r="GZ12" s="82">
        <f t="shared" si="181"/>
        <v>0</v>
      </c>
      <c r="HA12" s="82">
        <f t="shared" si="182"/>
        <v>16</v>
      </c>
      <c r="HB12" s="82">
        <f t="shared" si="183"/>
        <v>0</v>
      </c>
      <c r="HC12" s="82">
        <f t="shared" si="184"/>
        <v>0</v>
      </c>
      <c r="HD12" s="82">
        <f t="shared" si="185"/>
        <v>95</v>
      </c>
      <c r="HE12" s="82">
        <f t="shared" si="186"/>
        <v>0</v>
      </c>
      <c r="HF12" s="82">
        <f t="shared" si="187"/>
        <v>0</v>
      </c>
      <c r="HG12" s="82">
        <f t="shared" si="188"/>
        <v>0</v>
      </c>
      <c r="HH12" s="82">
        <f t="shared" si="189"/>
        <v>0</v>
      </c>
      <c r="HI12" s="82">
        <f t="shared" si="190"/>
        <v>0</v>
      </c>
      <c r="HJ12" s="82">
        <f t="shared" si="191"/>
        <v>0</v>
      </c>
      <c r="HK12" s="82">
        <f t="shared" si="192"/>
        <v>0</v>
      </c>
      <c r="HL12" s="82">
        <f t="shared" si="193"/>
        <v>0</v>
      </c>
      <c r="HM12" s="82">
        <f t="shared" si="194"/>
        <v>0</v>
      </c>
      <c r="HN12" s="82">
        <f t="shared" si="195"/>
        <v>0</v>
      </c>
      <c r="HO12" s="82">
        <f t="shared" si="196"/>
        <v>0</v>
      </c>
      <c r="HP12" s="82">
        <f t="shared" si="197"/>
        <v>0</v>
      </c>
      <c r="HQ12" s="82">
        <f t="shared" si="198"/>
        <v>0</v>
      </c>
      <c r="HR12" s="82">
        <f t="shared" si="199"/>
        <v>0</v>
      </c>
      <c r="HS12" s="82">
        <f t="shared" si="200"/>
        <v>0</v>
      </c>
      <c r="HT12" s="82">
        <f t="shared" si="201"/>
        <v>0</v>
      </c>
      <c r="HU12" s="82">
        <f t="shared" si="202"/>
        <v>0</v>
      </c>
      <c r="HV12" s="82">
        <f t="shared" si="203"/>
        <v>0</v>
      </c>
      <c r="HW12" s="82">
        <f t="shared" si="204"/>
        <v>0</v>
      </c>
      <c r="HX12" s="82">
        <f t="shared" si="205"/>
        <v>95</v>
      </c>
      <c r="HY12" s="82">
        <f t="shared" si="206"/>
        <v>0</v>
      </c>
      <c r="HZ12" s="82">
        <f t="shared" si="207"/>
        <v>0</v>
      </c>
      <c r="IA12" s="82">
        <f t="shared" si="208"/>
        <v>0</v>
      </c>
      <c r="IB12" s="82">
        <f t="shared" si="209"/>
        <v>0</v>
      </c>
      <c r="IC12" s="82">
        <f t="shared" si="210"/>
        <v>90</v>
      </c>
      <c r="ID12" s="82">
        <f t="shared" si="211"/>
        <v>0</v>
      </c>
      <c r="IE12" s="82">
        <f t="shared" si="212"/>
        <v>0</v>
      </c>
      <c r="IF12" s="82">
        <f t="shared" si="213"/>
        <v>0</v>
      </c>
      <c r="IG12" s="82">
        <f t="shared" si="214"/>
        <v>0</v>
      </c>
      <c r="IH12" s="82">
        <f t="shared" si="215"/>
        <v>0</v>
      </c>
      <c r="II12" s="82">
        <f t="shared" si="216"/>
        <v>0</v>
      </c>
      <c r="IJ12" s="82">
        <f t="shared" si="217"/>
        <v>0</v>
      </c>
      <c r="IK12" s="82">
        <f t="shared" si="218"/>
        <v>0</v>
      </c>
      <c r="IL12" s="82">
        <f t="shared" si="219"/>
        <v>0</v>
      </c>
      <c r="IM12" s="82">
        <f t="shared" si="220"/>
        <v>0</v>
      </c>
      <c r="IN12" s="82">
        <f t="shared" si="221"/>
        <v>0</v>
      </c>
      <c r="IO12" s="82">
        <f t="shared" si="222"/>
        <v>0</v>
      </c>
      <c r="IP12" s="82">
        <f t="shared" si="223"/>
        <v>0</v>
      </c>
      <c r="IQ12" s="82">
        <f t="shared" si="224"/>
        <v>0</v>
      </c>
      <c r="IR12" s="82">
        <f t="shared" si="225"/>
        <v>0</v>
      </c>
      <c r="IS12" s="82">
        <f t="shared" si="226"/>
        <v>0</v>
      </c>
      <c r="IT12" s="82">
        <f t="shared" si="227"/>
        <v>0</v>
      </c>
      <c r="IU12" s="82">
        <f t="shared" si="228"/>
        <v>90</v>
      </c>
      <c r="IV12" s="81"/>
    </row>
    <row r="13" spans="1:256" s="84" customFormat="1" ht="99">
      <c r="A13" s="70">
        <v>4</v>
      </c>
      <c r="B13" s="57">
        <v>47</v>
      </c>
      <c r="C13" s="91" t="s">
        <v>59</v>
      </c>
      <c r="D13" s="71" t="s">
        <v>28</v>
      </c>
      <c r="E13" s="58" t="s">
        <v>101</v>
      </c>
      <c r="F13" s="66" t="s">
        <v>116</v>
      </c>
      <c r="G13" s="95" t="s">
        <v>36</v>
      </c>
      <c r="H13" s="123">
        <v>4</v>
      </c>
      <c r="I13" s="124">
        <v>18</v>
      </c>
      <c r="J13" s="124">
        <v>2</v>
      </c>
      <c r="K13" s="125">
        <v>22</v>
      </c>
      <c r="L13" s="126">
        <v>4</v>
      </c>
      <c r="M13" s="124">
        <v>18</v>
      </c>
      <c r="N13" s="124">
        <v>6</v>
      </c>
      <c r="O13" s="127">
        <v>15</v>
      </c>
      <c r="P13" s="128">
        <f t="shared" si="0"/>
        <v>73</v>
      </c>
      <c r="Q13" s="85">
        <f t="shared" si="1"/>
        <v>40</v>
      </c>
      <c r="R13" s="81"/>
      <c r="S13" s="80"/>
      <c r="T13" s="81">
        <f t="shared" si="2"/>
        <v>0</v>
      </c>
      <c r="U13" s="81">
        <f t="shared" si="3"/>
        <v>0</v>
      </c>
      <c r="V13" s="81">
        <f t="shared" si="4"/>
        <v>0</v>
      </c>
      <c r="W13" s="81">
        <f t="shared" si="5"/>
        <v>18</v>
      </c>
      <c r="X13" s="81">
        <f t="shared" si="6"/>
        <v>0</v>
      </c>
      <c r="Y13" s="81">
        <f t="shared" si="7"/>
        <v>0</v>
      </c>
      <c r="Z13" s="81">
        <f t="shared" si="8"/>
        <v>0</v>
      </c>
      <c r="AA13" s="81">
        <f t="shared" si="9"/>
        <v>0</v>
      </c>
      <c r="AB13" s="81">
        <f t="shared" si="10"/>
        <v>0</v>
      </c>
      <c r="AC13" s="81">
        <f t="shared" si="11"/>
        <v>0</v>
      </c>
      <c r="AD13" s="81">
        <f t="shared" si="12"/>
        <v>0</v>
      </c>
      <c r="AE13" s="81">
        <f t="shared" si="13"/>
        <v>0</v>
      </c>
      <c r="AF13" s="81">
        <f t="shared" si="14"/>
        <v>0</v>
      </c>
      <c r="AG13" s="81">
        <f t="shared" si="15"/>
        <v>0</v>
      </c>
      <c r="AH13" s="81">
        <f t="shared" si="16"/>
        <v>0</v>
      </c>
      <c r="AI13" s="81">
        <f t="shared" si="17"/>
        <v>0</v>
      </c>
      <c r="AJ13" s="81">
        <f t="shared" si="18"/>
        <v>0</v>
      </c>
      <c r="AK13" s="81">
        <f t="shared" si="19"/>
        <v>0</v>
      </c>
      <c r="AL13" s="81">
        <f t="shared" si="20"/>
        <v>0</v>
      </c>
      <c r="AM13" s="81">
        <f t="shared" si="21"/>
        <v>0</v>
      </c>
      <c r="AN13" s="81">
        <f t="shared" si="22"/>
        <v>0</v>
      </c>
      <c r="AO13" s="81">
        <f t="shared" si="23"/>
        <v>0</v>
      </c>
      <c r="AP13" s="81">
        <f t="shared" si="24"/>
        <v>18</v>
      </c>
      <c r="AQ13" s="81">
        <f t="shared" si="25"/>
        <v>0</v>
      </c>
      <c r="AR13" s="81">
        <f t="shared" si="26"/>
        <v>22</v>
      </c>
      <c r="AS13" s="81">
        <f t="shared" si="27"/>
        <v>0</v>
      </c>
      <c r="AT13" s="81">
        <f t="shared" si="28"/>
        <v>0</v>
      </c>
      <c r="AU13" s="81">
        <f t="shared" si="29"/>
        <v>0</v>
      </c>
      <c r="AV13" s="81">
        <f t="shared" si="30"/>
        <v>0</v>
      </c>
      <c r="AW13" s="81">
        <f t="shared" si="31"/>
        <v>0</v>
      </c>
      <c r="AX13" s="81">
        <f t="shared" si="32"/>
        <v>0</v>
      </c>
      <c r="AY13" s="81">
        <f t="shared" si="33"/>
        <v>0</v>
      </c>
      <c r="AZ13" s="81">
        <f t="shared" si="34"/>
        <v>0</v>
      </c>
      <c r="BA13" s="81">
        <f t="shared" si="35"/>
        <v>0</v>
      </c>
      <c r="BB13" s="81">
        <f t="shared" si="36"/>
        <v>0</v>
      </c>
      <c r="BC13" s="81">
        <f t="shared" si="37"/>
        <v>0</v>
      </c>
      <c r="BD13" s="81">
        <f t="shared" si="38"/>
        <v>0</v>
      </c>
      <c r="BE13" s="81">
        <f t="shared" si="39"/>
        <v>0</v>
      </c>
      <c r="BF13" s="81">
        <f t="shared" si="40"/>
        <v>0</v>
      </c>
      <c r="BG13" s="81">
        <f t="shared" si="41"/>
        <v>0</v>
      </c>
      <c r="BH13" s="81">
        <f t="shared" si="42"/>
        <v>0</v>
      </c>
      <c r="BI13" s="81">
        <f t="shared" si="43"/>
        <v>0</v>
      </c>
      <c r="BJ13" s="81">
        <f t="shared" si="44"/>
        <v>0</v>
      </c>
      <c r="BK13" s="81">
        <f t="shared" si="45"/>
        <v>0</v>
      </c>
      <c r="BL13" s="81">
        <f t="shared" si="46"/>
        <v>0</v>
      </c>
      <c r="BM13" s="81">
        <f t="shared" si="47"/>
        <v>22</v>
      </c>
      <c r="BN13" s="81">
        <f t="shared" si="48"/>
        <v>0</v>
      </c>
      <c r="BO13" s="81">
        <f t="shared" si="49"/>
        <v>0</v>
      </c>
      <c r="BP13" s="81">
        <f t="shared" si="50"/>
        <v>0</v>
      </c>
      <c r="BQ13" s="81">
        <f t="shared" si="51"/>
        <v>38</v>
      </c>
      <c r="BR13" s="81">
        <f t="shared" si="52"/>
        <v>0</v>
      </c>
      <c r="BS13" s="81">
        <f t="shared" si="53"/>
        <v>0</v>
      </c>
      <c r="BT13" s="81">
        <f t="shared" si="54"/>
        <v>0</v>
      </c>
      <c r="BU13" s="81">
        <f t="shared" si="55"/>
        <v>0</v>
      </c>
      <c r="BV13" s="81">
        <f t="shared" si="56"/>
        <v>0</v>
      </c>
      <c r="BW13" s="81">
        <f t="shared" si="57"/>
        <v>0</v>
      </c>
      <c r="BX13" s="81">
        <f t="shared" si="58"/>
        <v>0</v>
      </c>
      <c r="BY13" s="81">
        <f t="shared" si="59"/>
        <v>0</v>
      </c>
      <c r="BZ13" s="81">
        <f t="shared" si="60"/>
        <v>0</v>
      </c>
      <c r="CA13" s="81">
        <f t="shared" si="61"/>
        <v>0</v>
      </c>
      <c r="CB13" s="81">
        <f t="shared" si="62"/>
        <v>0</v>
      </c>
      <c r="CC13" s="81">
        <f t="shared" si="63"/>
        <v>0</v>
      </c>
      <c r="CD13" s="81">
        <f t="shared" si="64"/>
        <v>0</v>
      </c>
      <c r="CE13" s="81">
        <f t="shared" si="65"/>
        <v>0</v>
      </c>
      <c r="CF13" s="81">
        <f t="shared" si="66"/>
        <v>0</v>
      </c>
      <c r="CG13" s="81">
        <f t="shared" si="67"/>
        <v>0</v>
      </c>
      <c r="CH13" s="81">
        <f t="shared" si="68"/>
        <v>0</v>
      </c>
      <c r="CI13" s="81">
        <f t="shared" si="69"/>
        <v>0</v>
      </c>
      <c r="CJ13" s="81">
        <f t="shared" si="70"/>
        <v>0</v>
      </c>
      <c r="CK13" s="81">
        <f t="shared" si="71"/>
        <v>0</v>
      </c>
      <c r="CL13" s="81">
        <f t="shared" si="72"/>
        <v>0</v>
      </c>
      <c r="CM13" s="81">
        <f t="shared" si="73"/>
        <v>0</v>
      </c>
      <c r="CN13" s="81">
        <f t="shared" si="74"/>
        <v>0</v>
      </c>
      <c r="CO13" s="81">
        <f t="shared" si="75"/>
        <v>0</v>
      </c>
      <c r="CP13" s="81">
        <f t="shared" si="76"/>
        <v>0</v>
      </c>
      <c r="CQ13" s="81">
        <f t="shared" si="77"/>
        <v>0</v>
      </c>
      <c r="CR13" s="81">
        <f t="shared" si="78"/>
        <v>0</v>
      </c>
      <c r="CS13" s="81">
        <f t="shared" si="79"/>
        <v>0</v>
      </c>
      <c r="CT13" s="81">
        <f t="shared" si="80"/>
        <v>0</v>
      </c>
      <c r="CU13" s="81">
        <f t="shared" si="81"/>
        <v>0</v>
      </c>
      <c r="CV13" s="81">
        <f t="shared" si="82"/>
        <v>0</v>
      </c>
      <c r="CW13" s="81">
        <f t="shared" si="83"/>
        <v>0</v>
      </c>
      <c r="CX13" s="81">
        <f t="shared" si="84"/>
        <v>0</v>
      </c>
      <c r="CY13" s="81">
        <f t="shared" si="85"/>
        <v>0</v>
      </c>
      <c r="CZ13" s="81">
        <f t="shared" si="86"/>
        <v>0</v>
      </c>
      <c r="DA13" s="81">
        <f t="shared" si="87"/>
        <v>0</v>
      </c>
      <c r="DB13" s="81">
        <f t="shared" si="88"/>
        <v>0</v>
      </c>
      <c r="DC13" s="81">
        <f t="shared" si="89"/>
        <v>0</v>
      </c>
      <c r="DD13" s="81">
        <f t="shared" si="90"/>
        <v>38</v>
      </c>
      <c r="DE13" s="81">
        <f t="shared" si="91"/>
        <v>0</v>
      </c>
      <c r="DF13" s="81">
        <f t="shared" si="92"/>
        <v>42</v>
      </c>
      <c r="DG13" s="81">
        <f t="shared" si="93"/>
        <v>0</v>
      </c>
      <c r="DH13" s="81">
        <f t="shared" si="94"/>
        <v>0</v>
      </c>
      <c r="DI13" s="81">
        <f t="shared" si="95"/>
        <v>0</v>
      </c>
      <c r="DJ13" s="81">
        <f t="shared" si="96"/>
        <v>0</v>
      </c>
      <c r="DK13" s="81">
        <f t="shared" si="97"/>
        <v>0</v>
      </c>
      <c r="DL13" s="81">
        <f t="shared" si="98"/>
        <v>0</v>
      </c>
      <c r="DM13" s="81">
        <f t="shared" si="99"/>
        <v>0</v>
      </c>
      <c r="DN13" s="81">
        <f t="shared" si="100"/>
        <v>0</v>
      </c>
      <c r="DO13" s="81">
        <f t="shared" si="101"/>
        <v>0</v>
      </c>
      <c r="DP13" s="81">
        <f t="shared" si="102"/>
        <v>0</v>
      </c>
      <c r="DQ13" s="81">
        <f t="shared" si="103"/>
        <v>0</v>
      </c>
      <c r="DR13" s="81">
        <f t="shared" si="104"/>
        <v>0</v>
      </c>
      <c r="DS13" s="81">
        <f t="shared" si="105"/>
        <v>0</v>
      </c>
      <c r="DT13" s="81">
        <f t="shared" si="106"/>
        <v>0</v>
      </c>
      <c r="DU13" s="81">
        <f t="shared" si="107"/>
        <v>0</v>
      </c>
      <c r="DV13" s="81">
        <f t="shared" si="108"/>
        <v>0</v>
      </c>
      <c r="DW13" s="81">
        <f t="shared" si="109"/>
        <v>0</v>
      </c>
      <c r="DX13" s="81">
        <f t="shared" si="110"/>
        <v>0</v>
      </c>
      <c r="DY13" s="81">
        <f t="shared" si="111"/>
        <v>0</v>
      </c>
      <c r="DZ13" s="81">
        <f t="shared" si="112"/>
        <v>0</v>
      </c>
      <c r="EA13" s="81">
        <f t="shared" si="113"/>
        <v>0</v>
      </c>
      <c r="EB13" s="81">
        <f t="shared" si="114"/>
        <v>0</v>
      </c>
      <c r="EC13" s="81">
        <f t="shared" si="115"/>
        <v>0</v>
      </c>
      <c r="ED13" s="81">
        <f t="shared" si="116"/>
        <v>0</v>
      </c>
      <c r="EE13" s="81">
        <f t="shared" si="117"/>
        <v>0</v>
      </c>
      <c r="EF13" s="81">
        <f t="shared" si="118"/>
        <v>0</v>
      </c>
      <c r="EG13" s="81">
        <f t="shared" si="119"/>
        <v>0</v>
      </c>
      <c r="EH13" s="81">
        <f t="shared" si="120"/>
        <v>0</v>
      </c>
      <c r="EI13" s="81">
        <f t="shared" si="121"/>
        <v>0</v>
      </c>
      <c r="EJ13" s="81">
        <f t="shared" si="122"/>
        <v>0</v>
      </c>
      <c r="EK13" s="81">
        <f t="shared" si="123"/>
        <v>0</v>
      </c>
      <c r="EL13" s="81">
        <f t="shared" si="124"/>
        <v>0</v>
      </c>
      <c r="EM13" s="81">
        <f t="shared" si="125"/>
        <v>0</v>
      </c>
      <c r="EN13" s="81">
        <f t="shared" si="126"/>
        <v>0</v>
      </c>
      <c r="EO13" s="81">
        <f t="shared" si="127"/>
        <v>0</v>
      </c>
      <c r="EP13" s="81">
        <f t="shared" si="128"/>
        <v>0</v>
      </c>
      <c r="EQ13" s="81">
        <f t="shared" si="129"/>
        <v>0</v>
      </c>
      <c r="ER13" s="81">
        <f t="shared" si="130"/>
        <v>0</v>
      </c>
      <c r="ES13" s="81">
        <f t="shared" si="131"/>
        <v>0</v>
      </c>
      <c r="ET13" s="81">
        <f t="shared" si="132"/>
        <v>0</v>
      </c>
      <c r="EU13" s="81">
        <f t="shared" si="133"/>
        <v>42</v>
      </c>
      <c r="EV13" s="81"/>
      <c r="EW13" s="81">
        <f t="shared" si="134"/>
        <v>4</v>
      </c>
      <c r="EX13" s="81">
        <f t="shared" si="135"/>
        <v>2</v>
      </c>
      <c r="EY13" s="81"/>
      <c r="EZ13" s="81">
        <f t="shared" si="136"/>
        <v>2</v>
      </c>
      <c r="FA13" s="81" t="e">
        <f>IF(P13=#REF!,IF(J13&lt;#REF!,#REF!,FE13),#REF!)</f>
        <v>#REF!</v>
      </c>
      <c r="FB13" s="81" t="e">
        <f>IF(P13=#REF!,IF(J13&lt;#REF!,0,1))</f>
        <v>#REF!</v>
      </c>
      <c r="FC13" s="81" t="e">
        <f>IF(AND(EZ13&gt;=21,EZ13&lt;&gt;0),EZ13,IF(P13&lt;#REF!,"СТОП",FA13+FB13))</f>
        <v>#REF!</v>
      </c>
      <c r="FD13" s="81"/>
      <c r="FE13" s="81">
        <v>15</v>
      </c>
      <c r="FF13" s="81">
        <v>16</v>
      </c>
      <c r="FG13" s="81"/>
      <c r="FH13" s="82">
        <f t="shared" si="137"/>
        <v>0</v>
      </c>
      <c r="FI13" s="82">
        <f t="shared" si="138"/>
        <v>0</v>
      </c>
      <c r="FJ13" s="82">
        <f t="shared" si="139"/>
        <v>0</v>
      </c>
      <c r="FK13" s="82">
        <f t="shared" si="140"/>
        <v>18</v>
      </c>
      <c r="FL13" s="82">
        <f t="shared" si="141"/>
        <v>0</v>
      </c>
      <c r="FM13" s="82">
        <f t="shared" si="142"/>
        <v>0</v>
      </c>
      <c r="FN13" s="82">
        <f t="shared" si="143"/>
        <v>0</v>
      </c>
      <c r="FO13" s="82">
        <f t="shared" si="144"/>
        <v>0</v>
      </c>
      <c r="FP13" s="82">
        <f t="shared" si="145"/>
        <v>0</v>
      </c>
      <c r="FQ13" s="82">
        <f t="shared" si="146"/>
        <v>0</v>
      </c>
      <c r="FR13" s="82">
        <f t="shared" si="147"/>
        <v>0</v>
      </c>
      <c r="FS13" s="82">
        <f t="shared" si="148"/>
        <v>0</v>
      </c>
      <c r="FT13" s="82">
        <f t="shared" si="149"/>
        <v>0</v>
      </c>
      <c r="FU13" s="82">
        <f t="shared" si="150"/>
        <v>0</v>
      </c>
      <c r="FV13" s="82">
        <f t="shared" si="151"/>
        <v>0</v>
      </c>
      <c r="FW13" s="82">
        <f t="shared" si="152"/>
        <v>0</v>
      </c>
      <c r="FX13" s="82">
        <f t="shared" si="153"/>
        <v>0</v>
      </c>
      <c r="FY13" s="82">
        <f t="shared" si="154"/>
        <v>0</v>
      </c>
      <c r="FZ13" s="82">
        <f t="shared" si="155"/>
        <v>0</v>
      </c>
      <c r="GA13" s="82">
        <f t="shared" si="156"/>
        <v>0</v>
      </c>
      <c r="GB13" s="82">
        <f t="shared" si="157"/>
        <v>0</v>
      </c>
      <c r="GC13" s="82">
        <f t="shared" si="158"/>
        <v>0</v>
      </c>
      <c r="GD13" s="82">
        <f t="shared" si="159"/>
        <v>18</v>
      </c>
      <c r="GE13" s="82">
        <f t="shared" si="160"/>
        <v>0</v>
      </c>
      <c r="GF13" s="82">
        <f t="shared" si="161"/>
        <v>22</v>
      </c>
      <c r="GG13" s="82">
        <f t="shared" si="162"/>
        <v>0</v>
      </c>
      <c r="GH13" s="82">
        <f t="shared" si="163"/>
        <v>0</v>
      </c>
      <c r="GI13" s="82">
        <f t="shared" si="164"/>
        <v>0</v>
      </c>
      <c r="GJ13" s="82">
        <f t="shared" si="165"/>
        <v>0</v>
      </c>
      <c r="GK13" s="82">
        <f t="shared" si="166"/>
        <v>0</v>
      </c>
      <c r="GL13" s="82">
        <f t="shared" si="167"/>
        <v>0</v>
      </c>
      <c r="GM13" s="82">
        <f t="shared" si="168"/>
        <v>0</v>
      </c>
      <c r="GN13" s="82">
        <f t="shared" si="169"/>
        <v>0</v>
      </c>
      <c r="GO13" s="82">
        <f t="shared" si="170"/>
        <v>0</v>
      </c>
      <c r="GP13" s="82">
        <f t="shared" si="171"/>
        <v>0</v>
      </c>
      <c r="GQ13" s="82">
        <f t="shared" si="172"/>
        <v>0</v>
      </c>
      <c r="GR13" s="82">
        <f t="shared" si="173"/>
        <v>0</v>
      </c>
      <c r="GS13" s="82">
        <f t="shared" si="174"/>
        <v>0</v>
      </c>
      <c r="GT13" s="82">
        <f t="shared" si="175"/>
        <v>0</v>
      </c>
      <c r="GU13" s="82">
        <f t="shared" si="176"/>
        <v>0</v>
      </c>
      <c r="GV13" s="82">
        <f t="shared" si="177"/>
        <v>0</v>
      </c>
      <c r="GW13" s="82">
        <f t="shared" si="178"/>
        <v>0</v>
      </c>
      <c r="GX13" s="82">
        <f t="shared" si="179"/>
        <v>0</v>
      </c>
      <c r="GY13" s="82">
        <f t="shared" si="180"/>
        <v>0</v>
      </c>
      <c r="GZ13" s="82">
        <f t="shared" si="181"/>
        <v>0</v>
      </c>
      <c r="HA13" s="82">
        <f t="shared" si="182"/>
        <v>22</v>
      </c>
      <c r="HB13" s="82">
        <f t="shared" si="183"/>
        <v>0</v>
      </c>
      <c r="HC13" s="82">
        <f t="shared" si="184"/>
        <v>0</v>
      </c>
      <c r="HD13" s="82">
        <f t="shared" si="185"/>
        <v>0</v>
      </c>
      <c r="HE13" s="82">
        <f t="shared" si="186"/>
        <v>93</v>
      </c>
      <c r="HF13" s="82">
        <f t="shared" si="187"/>
        <v>0</v>
      </c>
      <c r="HG13" s="82">
        <f t="shared" si="188"/>
        <v>0</v>
      </c>
      <c r="HH13" s="82">
        <f t="shared" si="189"/>
        <v>0</v>
      </c>
      <c r="HI13" s="82">
        <f t="shared" si="190"/>
        <v>0</v>
      </c>
      <c r="HJ13" s="82">
        <f t="shared" si="191"/>
        <v>0</v>
      </c>
      <c r="HK13" s="82">
        <f t="shared" si="192"/>
        <v>0</v>
      </c>
      <c r="HL13" s="82">
        <f t="shared" si="193"/>
        <v>0</v>
      </c>
      <c r="HM13" s="82">
        <f t="shared" si="194"/>
        <v>0</v>
      </c>
      <c r="HN13" s="82">
        <f t="shared" si="195"/>
        <v>0</v>
      </c>
      <c r="HO13" s="82">
        <f t="shared" si="196"/>
        <v>0</v>
      </c>
      <c r="HP13" s="82">
        <f t="shared" si="197"/>
        <v>0</v>
      </c>
      <c r="HQ13" s="82">
        <f t="shared" si="198"/>
        <v>0</v>
      </c>
      <c r="HR13" s="82">
        <f t="shared" si="199"/>
        <v>0</v>
      </c>
      <c r="HS13" s="82">
        <f t="shared" si="200"/>
        <v>0</v>
      </c>
      <c r="HT13" s="82">
        <f t="shared" si="201"/>
        <v>0</v>
      </c>
      <c r="HU13" s="82">
        <f t="shared" si="202"/>
        <v>0</v>
      </c>
      <c r="HV13" s="82">
        <f t="shared" si="203"/>
        <v>0</v>
      </c>
      <c r="HW13" s="82">
        <f t="shared" si="204"/>
        <v>0</v>
      </c>
      <c r="HX13" s="82">
        <f t="shared" si="205"/>
        <v>93</v>
      </c>
      <c r="HY13" s="82">
        <f t="shared" si="206"/>
        <v>0</v>
      </c>
      <c r="HZ13" s="82">
        <f t="shared" si="207"/>
        <v>98</v>
      </c>
      <c r="IA13" s="82">
        <f t="shared" si="208"/>
        <v>0</v>
      </c>
      <c r="IB13" s="82">
        <f t="shared" si="209"/>
        <v>0</v>
      </c>
      <c r="IC13" s="82">
        <f t="shared" si="210"/>
        <v>0</v>
      </c>
      <c r="ID13" s="82">
        <f t="shared" si="211"/>
        <v>0</v>
      </c>
      <c r="IE13" s="82">
        <f t="shared" si="212"/>
        <v>0</v>
      </c>
      <c r="IF13" s="82">
        <f t="shared" si="213"/>
        <v>0</v>
      </c>
      <c r="IG13" s="82">
        <f t="shared" si="214"/>
        <v>0</v>
      </c>
      <c r="IH13" s="82">
        <f t="shared" si="215"/>
        <v>0</v>
      </c>
      <c r="II13" s="82">
        <f t="shared" si="216"/>
        <v>0</v>
      </c>
      <c r="IJ13" s="82">
        <f t="shared" si="217"/>
        <v>0</v>
      </c>
      <c r="IK13" s="82">
        <f t="shared" si="218"/>
        <v>0</v>
      </c>
      <c r="IL13" s="82">
        <f t="shared" si="219"/>
        <v>0</v>
      </c>
      <c r="IM13" s="82">
        <f t="shared" si="220"/>
        <v>0</v>
      </c>
      <c r="IN13" s="82">
        <f t="shared" si="221"/>
        <v>0</v>
      </c>
      <c r="IO13" s="82">
        <f t="shared" si="222"/>
        <v>0</v>
      </c>
      <c r="IP13" s="82">
        <f t="shared" si="223"/>
        <v>0</v>
      </c>
      <c r="IQ13" s="82">
        <f t="shared" si="224"/>
        <v>0</v>
      </c>
      <c r="IR13" s="82">
        <f t="shared" si="225"/>
        <v>0</v>
      </c>
      <c r="IS13" s="82">
        <f t="shared" si="226"/>
        <v>0</v>
      </c>
      <c r="IT13" s="82">
        <f t="shared" si="227"/>
        <v>0</v>
      </c>
      <c r="IU13" s="82">
        <f t="shared" si="228"/>
        <v>98</v>
      </c>
      <c r="IV13" s="81"/>
    </row>
    <row r="14" spans="1:256" s="84" customFormat="1" ht="99">
      <c r="A14" s="70">
        <v>5</v>
      </c>
      <c r="B14" s="57">
        <v>73</v>
      </c>
      <c r="C14" s="91" t="s">
        <v>135</v>
      </c>
      <c r="D14" s="74" t="s">
        <v>28</v>
      </c>
      <c r="E14" s="58" t="s">
        <v>119</v>
      </c>
      <c r="F14" s="66" t="s">
        <v>120</v>
      </c>
      <c r="G14" s="95" t="s">
        <v>36</v>
      </c>
      <c r="H14" s="123">
        <v>5</v>
      </c>
      <c r="I14" s="124">
        <v>16</v>
      </c>
      <c r="J14" s="124">
        <v>4</v>
      </c>
      <c r="K14" s="125">
        <v>18</v>
      </c>
      <c r="L14" s="126">
        <v>12</v>
      </c>
      <c r="M14" s="124">
        <v>9</v>
      </c>
      <c r="N14" s="124">
        <v>4</v>
      </c>
      <c r="O14" s="127">
        <v>18</v>
      </c>
      <c r="P14" s="128">
        <f t="shared" si="0"/>
        <v>61</v>
      </c>
      <c r="Q14" s="85">
        <f t="shared" si="1"/>
        <v>34</v>
      </c>
      <c r="R14" s="81"/>
      <c r="S14" s="80"/>
      <c r="T14" s="81">
        <f t="shared" si="2"/>
        <v>0</v>
      </c>
      <c r="U14" s="81">
        <f t="shared" si="3"/>
        <v>0</v>
      </c>
      <c r="V14" s="81">
        <f t="shared" si="4"/>
        <v>0</v>
      </c>
      <c r="W14" s="81">
        <f t="shared" si="5"/>
        <v>0</v>
      </c>
      <c r="X14" s="81">
        <f t="shared" si="6"/>
        <v>16</v>
      </c>
      <c r="Y14" s="81">
        <f t="shared" si="7"/>
        <v>0</v>
      </c>
      <c r="Z14" s="81">
        <f t="shared" si="8"/>
        <v>0</v>
      </c>
      <c r="AA14" s="81">
        <f t="shared" si="9"/>
        <v>0</v>
      </c>
      <c r="AB14" s="81">
        <f t="shared" si="10"/>
        <v>0</v>
      </c>
      <c r="AC14" s="81">
        <f t="shared" si="11"/>
        <v>0</v>
      </c>
      <c r="AD14" s="81">
        <f t="shared" si="12"/>
        <v>0</v>
      </c>
      <c r="AE14" s="81">
        <f t="shared" si="13"/>
        <v>0</v>
      </c>
      <c r="AF14" s="81">
        <f t="shared" si="14"/>
        <v>0</v>
      </c>
      <c r="AG14" s="81">
        <f t="shared" si="15"/>
        <v>0</v>
      </c>
      <c r="AH14" s="81">
        <f t="shared" si="16"/>
        <v>0</v>
      </c>
      <c r="AI14" s="81">
        <f t="shared" si="17"/>
        <v>0</v>
      </c>
      <c r="AJ14" s="81">
        <f t="shared" si="18"/>
        <v>0</v>
      </c>
      <c r="AK14" s="81">
        <f t="shared" si="19"/>
        <v>0</v>
      </c>
      <c r="AL14" s="81">
        <f t="shared" si="20"/>
        <v>0</v>
      </c>
      <c r="AM14" s="81">
        <f t="shared" si="21"/>
        <v>0</v>
      </c>
      <c r="AN14" s="81">
        <f t="shared" si="22"/>
        <v>0</v>
      </c>
      <c r="AO14" s="81">
        <f t="shared" si="23"/>
        <v>0</v>
      </c>
      <c r="AP14" s="81">
        <f t="shared" si="24"/>
        <v>16</v>
      </c>
      <c r="AQ14" s="81">
        <f t="shared" si="25"/>
        <v>0</v>
      </c>
      <c r="AR14" s="81">
        <f t="shared" si="26"/>
        <v>0</v>
      </c>
      <c r="AS14" s="81">
        <f t="shared" si="27"/>
        <v>0</v>
      </c>
      <c r="AT14" s="81">
        <f t="shared" si="28"/>
        <v>18</v>
      </c>
      <c r="AU14" s="81">
        <f t="shared" si="29"/>
        <v>0</v>
      </c>
      <c r="AV14" s="81">
        <f t="shared" si="30"/>
        <v>0</v>
      </c>
      <c r="AW14" s="81">
        <f t="shared" si="31"/>
        <v>0</v>
      </c>
      <c r="AX14" s="81">
        <f t="shared" si="32"/>
        <v>0</v>
      </c>
      <c r="AY14" s="81">
        <f t="shared" si="33"/>
        <v>0</v>
      </c>
      <c r="AZ14" s="81">
        <f t="shared" si="34"/>
        <v>0</v>
      </c>
      <c r="BA14" s="81">
        <f t="shared" si="35"/>
        <v>0</v>
      </c>
      <c r="BB14" s="81">
        <f t="shared" si="36"/>
        <v>0</v>
      </c>
      <c r="BC14" s="81">
        <f t="shared" si="37"/>
        <v>0</v>
      </c>
      <c r="BD14" s="81">
        <f t="shared" si="38"/>
        <v>0</v>
      </c>
      <c r="BE14" s="81">
        <f t="shared" si="39"/>
        <v>0</v>
      </c>
      <c r="BF14" s="81">
        <f t="shared" si="40"/>
        <v>0</v>
      </c>
      <c r="BG14" s="81">
        <f t="shared" si="41"/>
        <v>0</v>
      </c>
      <c r="BH14" s="81">
        <f t="shared" si="42"/>
        <v>0</v>
      </c>
      <c r="BI14" s="81">
        <f t="shared" si="43"/>
        <v>0</v>
      </c>
      <c r="BJ14" s="81">
        <f t="shared" si="44"/>
        <v>0</v>
      </c>
      <c r="BK14" s="81">
        <f t="shared" si="45"/>
        <v>0</v>
      </c>
      <c r="BL14" s="81">
        <f t="shared" si="46"/>
        <v>0</v>
      </c>
      <c r="BM14" s="81">
        <f t="shared" si="47"/>
        <v>18</v>
      </c>
      <c r="BN14" s="81">
        <f t="shared" si="48"/>
        <v>0</v>
      </c>
      <c r="BO14" s="81">
        <f t="shared" si="49"/>
        <v>0</v>
      </c>
      <c r="BP14" s="81">
        <f t="shared" si="50"/>
        <v>0</v>
      </c>
      <c r="BQ14" s="81">
        <f t="shared" si="51"/>
        <v>0</v>
      </c>
      <c r="BR14" s="81">
        <f t="shared" si="52"/>
        <v>36</v>
      </c>
      <c r="BS14" s="81">
        <f t="shared" si="53"/>
        <v>0</v>
      </c>
      <c r="BT14" s="81">
        <f t="shared" si="54"/>
        <v>0</v>
      </c>
      <c r="BU14" s="81">
        <f t="shared" si="55"/>
        <v>0</v>
      </c>
      <c r="BV14" s="81">
        <f t="shared" si="56"/>
        <v>0</v>
      </c>
      <c r="BW14" s="81">
        <f t="shared" si="57"/>
        <v>0</v>
      </c>
      <c r="BX14" s="81">
        <f t="shared" si="58"/>
        <v>0</v>
      </c>
      <c r="BY14" s="81">
        <f t="shared" si="59"/>
        <v>0</v>
      </c>
      <c r="BZ14" s="81">
        <f t="shared" si="60"/>
        <v>0</v>
      </c>
      <c r="CA14" s="81">
        <f t="shared" si="61"/>
        <v>0</v>
      </c>
      <c r="CB14" s="81">
        <f t="shared" si="62"/>
        <v>0</v>
      </c>
      <c r="CC14" s="81">
        <f t="shared" si="63"/>
        <v>0</v>
      </c>
      <c r="CD14" s="81">
        <f t="shared" si="64"/>
        <v>0</v>
      </c>
      <c r="CE14" s="81">
        <f t="shared" si="65"/>
        <v>0</v>
      </c>
      <c r="CF14" s="81">
        <f t="shared" si="66"/>
        <v>0</v>
      </c>
      <c r="CG14" s="81">
        <f t="shared" si="67"/>
        <v>0</v>
      </c>
      <c r="CH14" s="81">
        <f t="shared" si="68"/>
        <v>0</v>
      </c>
      <c r="CI14" s="81">
        <f t="shared" si="69"/>
        <v>0</v>
      </c>
      <c r="CJ14" s="81">
        <f t="shared" si="70"/>
        <v>0</v>
      </c>
      <c r="CK14" s="81">
        <f t="shared" si="71"/>
        <v>0</v>
      </c>
      <c r="CL14" s="81">
        <f t="shared" si="72"/>
        <v>0</v>
      </c>
      <c r="CM14" s="81">
        <f t="shared" si="73"/>
        <v>0</v>
      </c>
      <c r="CN14" s="81">
        <f t="shared" si="74"/>
        <v>0</v>
      </c>
      <c r="CO14" s="81">
        <f t="shared" si="75"/>
        <v>0</v>
      </c>
      <c r="CP14" s="81">
        <f t="shared" si="76"/>
        <v>0</v>
      </c>
      <c r="CQ14" s="81">
        <f t="shared" si="77"/>
        <v>0</v>
      </c>
      <c r="CR14" s="81">
        <f t="shared" si="78"/>
        <v>0</v>
      </c>
      <c r="CS14" s="81">
        <f t="shared" si="79"/>
        <v>0</v>
      </c>
      <c r="CT14" s="81">
        <f t="shared" si="80"/>
        <v>0</v>
      </c>
      <c r="CU14" s="81">
        <f t="shared" si="81"/>
        <v>0</v>
      </c>
      <c r="CV14" s="81">
        <f t="shared" si="82"/>
        <v>0</v>
      </c>
      <c r="CW14" s="81">
        <f t="shared" si="83"/>
        <v>0</v>
      </c>
      <c r="CX14" s="81">
        <f t="shared" si="84"/>
        <v>0</v>
      </c>
      <c r="CY14" s="81">
        <f t="shared" si="85"/>
        <v>0</v>
      </c>
      <c r="CZ14" s="81">
        <f t="shared" si="86"/>
        <v>0</v>
      </c>
      <c r="DA14" s="81">
        <f t="shared" si="87"/>
        <v>0</v>
      </c>
      <c r="DB14" s="81">
        <f t="shared" si="88"/>
        <v>0</v>
      </c>
      <c r="DC14" s="81">
        <f t="shared" si="89"/>
        <v>0</v>
      </c>
      <c r="DD14" s="81">
        <f t="shared" si="90"/>
        <v>36</v>
      </c>
      <c r="DE14" s="81">
        <f t="shared" si="91"/>
        <v>0</v>
      </c>
      <c r="DF14" s="81">
        <f t="shared" si="92"/>
        <v>0</v>
      </c>
      <c r="DG14" s="81">
        <f t="shared" si="93"/>
        <v>0</v>
      </c>
      <c r="DH14" s="81">
        <f t="shared" si="94"/>
        <v>38</v>
      </c>
      <c r="DI14" s="81">
        <f t="shared" si="95"/>
        <v>0</v>
      </c>
      <c r="DJ14" s="81">
        <f t="shared" si="96"/>
        <v>0</v>
      </c>
      <c r="DK14" s="81">
        <f t="shared" si="97"/>
        <v>0</v>
      </c>
      <c r="DL14" s="81">
        <f t="shared" si="98"/>
        <v>0</v>
      </c>
      <c r="DM14" s="81">
        <f t="shared" si="99"/>
        <v>0</v>
      </c>
      <c r="DN14" s="81">
        <f t="shared" si="100"/>
        <v>0</v>
      </c>
      <c r="DO14" s="81">
        <f t="shared" si="101"/>
        <v>0</v>
      </c>
      <c r="DP14" s="81">
        <f t="shared" si="102"/>
        <v>0</v>
      </c>
      <c r="DQ14" s="81">
        <f t="shared" si="103"/>
        <v>0</v>
      </c>
      <c r="DR14" s="81">
        <f t="shared" si="104"/>
        <v>0</v>
      </c>
      <c r="DS14" s="81">
        <f t="shared" si="105"/>
        <v>0</v>
      </c>
      <c r="DT14" s="81">
        <f t="shared" si="106"/>
        <v>0</v>
      </c>
      <c r="DU14" s="81">
        <f t="shared" si="107"/>
        <v>0</v>
      </c>
      <c r="DV14" s="81">
        <f t="shared" si="108"/>
        <v>0</v>
      </c>
      <c r="DW14" s="81">
        <f t="shared" si="109"/>
        <v>0</v>
      </c>
      <c r="DX14" s="81">
        <f t="shared" si="110"/>
        <v>0</v>
      </c>
      <c r="DY14" s="81">
        <f t="shared" si="111"/>
        <v>0</v>
      </c>
      <c r="DZ14" s="81">
        <f t="shared" si="112"/>
        <v>0</v>
      </c>
      <c r="EA14" s="81">
        <f t="shared" si="113"/>
        <v>0</v>
      </c>
      <c r="EB14" s="81">
        <f t="shared" si="114"/>
        <v>0</v>
      </c>
      <c r="EC14" s="81">
        <f t="shared" si="115"/>
        <v>0</v>
      </c>
      <c r="ED14" s="81">
        <f t="shared" si="116"/>
        <v>0</v>
      </c>
      <c r="EE14" s="81">
        <f t="shared" si="117"/>
        <v>0</v>
      </c>
      <c r="EF14" s="81">
        <f t="shared" si="118"/>
        <v>0</v>
      </c>
      <c r="EG14" s="81">
        <f t="shared" si="119"/>
        <v>0</v>
      </c>
      <c r="EH14" s="81">
        <f t="shared" si="120"/>
        <v>0</v>
      </c>
      <c r="EI14" s="81">
        <f t="shared" si="121"/>
        <v>0</v>
      </c>
      <c r="EJ14" s="81">
        <f t="shared" si="122"/>
        <v>0</v>
      </c>
      <c r="EK14" s="81">
        <f t="shared" si="123"/>
        <v>0</v>
      </c>
      <c r="EL14" s="81">
        <f t="shared" si="124"/>
        <v>0</v>
      </c>
      <c r="EM14" s="81">
        <f t="shared" si="125"/>
        <v>0</v>
      </c>
      <c r="EN14" s="81">
        <f t="shared" si="126"/>
        <v>0</v>
      </c>
      <c r="EO14" s="81">
        <f t="shared" si="127"/>
        <v>0</v>
      </c>
      <c r="EP14" s="81">
        <f t="shared" si="128"/>
        <v>0</v>
      </c>
      <c r="EQ14" s="81">
        <f t="shared" si="129"/>
        <v>0</v>
      </c>
      <c r="ER14" s="81">
        <f t="shared" si="130"/>
        <v>0</v>
      </c>
      <c r="ES14" s="81">
        <f t="shared" si="131"/>
        <v>0</v>
      </c>
      <c r="ET14" s="81">
        <f t="shared" si="132"/>
        <v>0</v>
      </c>
      <c r="EU14" s="81">
        <f t="shared" si="133"/>
        <v>38</v>
      </c>
      <c r="EV14" s="81"/>
      <c r="EW14" s="81">
        <f t="shared" si="134"/>
        <v>5</v>
      </c>
      <c r="EX14" s="81">
        <f t="shared" si="135"/>
        <v>4</v>
      </c>
      <c r="EY14" s="81"/>
      <c r="EZ14" s="81">
        <f t="shared" si="136"/>
        <v>4</v>
      </c>
      <c r="FA14" s="81" t="e">
        <f>IF(P14=#REF!,IF(J14&lt;#REF!,#REF!,FE14),#REF!)</f>
        <v>#REF!</v>
      </c>
      <c r="FB14" s="81" t="e">
        <f>IF(P14=#REF!,IF(J14&lt;#REF!,0,1))</f>
        <v>#REF!</v>
      </c>
      <c r="FC14" s="81" t="e">
        <f>IF(AND(EZ14&gt;=21,EZ14&lt;&gt;0),EZ14,IF(P14&lt;#REF!,"СТОП",FA14+FB14))</f>
        <v>#REF!</v>
      </c>
      <c r="FD14" s="81"/>
      <c r="FE14" s="81">
        <v>15</v>
      </c>
      <c r="FF14" s="81">
        <v>16</v>
      </c>
      <c r="FG14" s="81"/>
      <c r="FH14" s="82">
        <f t="shared" si="137"/>
        <v>0</v>
      </c>
      <c r="FI14" s="82">
        <f t="shared" si="138"/>
        <v>0</v>
      </c>
      <c r="FJ14" s="82">
        <f t="shared" si="139"/>
        <v>0</v>
      </c>
      <c r="FK14" s="82">
        <f t="shared" si="140"/>
        <v>0</v>
      </c>
      <c r="FL14" s="82">
        <f t="shared" si="141"/>
        <v>16</v>
      </c>
      <c r="FM14" s="82">
        <f t="shared" si="142"/>
        <v>0</v>
      </c>
      <c r="FN14" s="82">
        <f t="shared" si="143"/>
        <v>0</v>
      </c>
      <c r="FO14" s="82">
        <f t="shared" si="144"/>
        <v>0</v>
      </c>
      <c r="FP14" s="82">
        <f t="shared" si="145"/>
        <v>0</v>
      </c>
      <c r="FQ14" s="82">
        <f t="shared" si="146"/>
        <v>0</v>
      </c>
      <c r="FR14" s="82">
        <f t="shared" si="147"/>
        <v>0</v>
      </c>
      <c r="FS14" s="82">
        <f t="shared" si="148"/>
        <v>0</v>
      </c>
      <c r="FT14" s="82">
        <f t="shared" si="149"/>
        <v>0</v>
      </c>
      <c r="FU14" s="82">
        <f t="shared" si="150"/>
        <v>0</v>
      </c>
      <c r="FV14" s="82">
        <f t="shared" si="151"/>
        <v>0</v>
      </c>
      <c r="FW14" s="82">
        <f t="shared" si="152"/>
        <v>0</v>
      </c>
      <c r="FX14" s="82">
        <f t="shared" si="153"/>
        <v>0</v>
      </c>
      <c r="FY14" s="82">
        <f t="shared" si="154"/>
        <v>0</v>
      </c>
      <c r="FZ14" s="82">
        <f t="shared" si="155"/>
        <v>0</v>
      </c>
      <c r="GA14" s="82">
        <f t="shared" si="156"/>
        <v>0</v>
      </c>
      <c r="GB14" s="82">
        <f t="shared" si="157"/>
        <v>0</v>
      </c>
      <c r="GC14" s="82">
        <f t="shared" si="158"/>
        <v>0</v>
      </c>
      <c r="GD14" s="82">
        <f t="shared" si="159"/>
        <v>16</v>
      </c>
      <c r="GE14" s="82">
        <f t="shared" si="160"/>
        <v>0</v>
      </c>
      <c r="GF14" s="82">
        <f t="shared" si="161"/>
        <v>0</v>
      </c>
      <c r="GG14" s="82">
        <f t="shared" si="162"/>
        <v>0</v>
      </c>
      <c r="GH14" s="82">
        <f t="shared" si="163"/>
        <v>18</v>
      </c>
      <c r="GI14" s="82">
        <f t="shared" si="164"/>
        <v>0</v>
      </c>
      <c r="GJ14" s="82">
        <f t="shared" si="165"/>
        <v>0</v>
      </c>
      <c r="GK14" s="82">
        <f t="shared" si="166"/>
        <v>0</v>
      </c>
      <c r="GL14" s="82">
        <f t="shared" si="167"/>
        <v>0</v>
      </c>
      <c r="GM14" s="82">
        <f t="shared" si="168"/>
        <v>0</v>
      </c>
      <c r="GN14" s="82">
        <f t="shared" si="169"/>
        <v>0</v>
      </c>
      <c r="GO14" s="82">
        <f t="shared" si="170"/>
        <v>0</v>
      </c>
      <c r="GP14" s="82">
        <f t="shared" si="171"/>
        <v>0</v>
      </c>
      <c r="GQ14" s="82">
        <f t="shared" si="172"/>
        <v>0</v>
      </c>
      <c r="GR14" s="82">
        <f t="shared" si="173"/>
        <v>0</v>
      </c>
      <c r="GS14" s="82">
        <f t="shared" si="174"/>
        <v>0</v>
      </c>
      <c r="GT14" s="82">
        <f t="shared" si="175"/>
        <v>0</v>
      </c>
      <c r="GU14" s="82">
        <f t="shared" si="176"/>
        <v>0</v>
      </c>
      <c r="GV14" s="82">
        <f t="shared" si="177"/>
        <v>0</v>
      </c>
      <c r="GW14" s="82">
        <f t="shared" si="178"/>
        <v>0</v>
      </c>
      <c r="GX14" s="82">
        <f t="shared" si="179"/>
        <v>0</v>
      </c>
      <c r="GY14" s="82">
        <f t="shared" si="180"/>
        <v>0</v>
      </c>
      <c r="GZ14" s="82">
        <f t="shared" si="181"/>
        <v>0</v>
      </c>
      <c r="HA14" s="82">
        <f t="shared" si="182"/>
        <v>18</v>
      </c>
      <c r="HB14" s="82">
        <f t="shared" si="183"/>
        <v>0</v>
      </c>
      <c r="HC14" s="82">
        <f t="shared" si="184"/>
        <v>0</v>
      </c>
      <c r="HD14" s="82">
        <f t="shared" si="185"/>
        <v>0</v>
      </c>
      <c r="HE14" s="82">
        <f t="shared" si="186"/>
        <v>0</v>
      </c>
      <c r="HF14" s="82">
        <f t="shared" si="187"/>
        <v>90</v>
      </c>
      <c r="HG14" s="82">
        <f t="shared" si="188"/>
        <v>0</v>
      </c>
      <c r="HH14" s="82">
        <f t="shared" si="189"/>
        <v>0</v>
      </c>
      <c r="HI14" s="82">
        <f t="shared" si="190"/>
        <v>0</v>
      </c>
      <c r="HJ14" s="82">
        <f t="shared" si="191"/>
        <v>0</v>
      </c>
      <c r="HK14" s="82">
        <f t="shared" si="192"/>
        <v>0</v>
      </c>
      <c r="HL14" s="82">
        <f t="shared" si="193"/>
        <v>0</v>
      </c>
      <c r="HM14" s="82">
        <f t="shared" si="194"/>
        <v>0</v>
      </c>
      <c r="HN14" s="82">
        <f t="shared" si="195"/>
        <v>0</v>
      </c>
      <c r="HO14" s="82">
        <f t="shared" si="196"/>
        <v>0</v>
      </c>
      <c r="HP14" s="82">
        <f t="shared" si="197"/>
        <v>0</v>
      </c>
      <c r="HQ14" s="82">
        <f t="shared" si="198"/>
        <v>0</v>
      </c>
      <c r="HR14" s="82">
        <f t="shared" si="199"/>
        <v>0</v>
      </c>
      <c r="HS14" s="82">
        <f t="shared" si="200"/>
        <v>0</v>
      </c>
      <c r="HT14" s="82">
        <f t="shared" si="201"/>
        <v>0</v>
      </c>
      <c r="HU14" s="82">
        <f t="shared" si="202"/>
        <v>0</v>
      </c>
      <c r="HV14" s="82">
        <f t="shared" si="203"/>
        <v>0</v>
      </c>
      <c r="HW14" s="82">
        <f t="shared" si="204"/>
        <v>0</v>
      </c>
      <c r="HX14" s="82">
        <f t="shared" si="205"/>
        <v>90</v>
      </c>
      <c r="HY14" s="82">
        <f t="shared" si="206"/>
        <v>0</v>
      </c>
      <c r="HZ14" s="82">
        <f t="shared" si="207"/>
        <v>0</v>
      </c>
      <c r="IA14" s="82">
        <f t="shared" si="208"/>
        <v>0</v>
      </c>
      <c r="IB14" s="82">
        <f t="shared" si="209"/>
        <v>93</v>
      </c>
      <c r="IC14" s="82">
        <f t="shared" si="210"/>
        <v>0</v>
      </c>
      <c r="ID14" s="82">
        <f t="shared" si="211"/>
        <v>0</v>
      </c>
      <c r="IE14" s="82">
        <f t="shared" si="212"/>
        <v>0</v>
      </c>
      <c r="IF14" s="82">
        <f t="shared" si="213"/>
        <v>0</v>
      </c>
      <c r="IG14" s="82">
        <f t="shared" si="214"/>
        <v>0</v>
      </c>
      <c r="IH14" s="82">
        <f t="shared" si="215"/>
        <v>0</v>
      </c>
      <c r="II14" s="82">
        <f t="shared" si="216"/>
        <v>0</v>
      </c>
      <c r="IJ14" s="82">
        <f t="shared" si="217"/>
        <v>0</v>
      </c>
      <c r="IK14" s="82">
        <f t="shared" si="218"/>
        <v>0</v>
      </c>
      <c r="IL14" s="82">
        <f t="shared" si="219"/>
        <v>0</v>
      </c>
      <c r="IM14" s="82">
        <f t="shared" si="220"/>
        <v>0</v>
      </c>
      <c r="IN14" s="82">
        <f t="shared" si="221"/>
        <v>0</v>
      </c>
      <c r="IO14" s="82">
        <f t="shared" si="222"/>
        <v>0</v>
      </c>
      <c r="IP14" s="82">
        <f t="shared" si="223"/>
        <v>0</v>
      </c>
      <c r="IQ14" s="82">
        <f t="shared" si="224"/>
        <v>0</v>
      </c>
      <c r="IR14" s="82">
        <f t="shared" si="225"/>
        <v>0</v>
      </c>
      <c r="IS14" s="82">
        <f t="shared" si="226"/>
        <v>0</v>
      </c>
      <c r="IT14" s="82">
        <f t="shared" si="227"/>
        <v>0</v>
      </c>
      <c r="IU14" s="82">
        <f t="shared" si="228"/>
        <v>93</v>
      </c>
      <c r="IV14" s="81"/>
    </row>
    <row r="15" spans="1:256" s="84" customFormat="1" ht="99">
      <c r="A15" s="70">
        <v>6</v>
      </c>
      <c r="B15" s="57">
        <v>74</v>
      </c>
      <c r="C15" s="91" t="s">
        <v>136</v>
      </c>
      <c r="D15" s="71" t="s">
        <v>28</v>
      </c>
      <c r="E15" s="58" t="s">
        <v>121</v>
      </c>
      <c r="F15" s="66" t="s">
        <v>122</v>
      </c>
      <c r="G15" s="95" t="s">
        <v>36</v>
      </c>
      <c r="H15" s="123">
        <v>9</v>
      </c>
      <c r="I15" s="124">
        <v>12</v>
      </c>
      <c r="J15" s="124">
        <v>3</v>
      </c>
      <c r="K15" s="125">
        <v>20</v>
      </c>
      <c r="L15" s="126">
        <v>6</v>
      </c>
      <c r="M15" s="124">
        <v>15</v>
      </c>
      <c r="N15" s="124">
        <v>10</v>
      </c>
      <c r="O15" s="127">
        <v>11</v>
      </c>
      <c r="P15" s="128">
        <f t="shared" si="0"/>
        <v>58</v>
      </c>
      <c r="Q15" s="85">
        <f t="shared" si="1"/>
        <v>32</v>
      </c>
      <c r="R15" s="81"/>
      <c r="S15" s="80"/>
      <c r="T15" s="81">
        <f t="shared" si="2"/>
        <v>0</v>
      </c>
      <c r="U15" s="81">
        <f t="shared" si="3"/>
        <v>0</v>
      </c>
      <c r="V15" s="81">
        <f t="shared" si="4"/>
        <v>0</v>
      </c>
      <c r="W15" s="81">
        <f t="shared" si="5"/>
        <v>0</v>
      </c>
      <c r="X15" s="81">
        <f t="shared" si="6"/>
        <v>0</v>
      </c>
      <c r="Y15" s="81">
        <f t="shared" si="7"/>
        <v>0</v>
      </c>
      <c r="Z15" s="81">
        <f t="shared" si="8"/>
        <v>0</v>
      </c>
      <c r="AA15" s="81">
        <f t="shared" si="9"/>
        <v>0</v>
      </c>
      <c r="AB15" s="81">
        <f t="shared" si="10"/>
        <v>12</v>
      </c>
      <c r="AC15" s="81">
        <f t="shared" si="11"/>
        <v>0</v>
      </c>
      <c r="AD15" s="81">
        <f t="shared" si="12"/>
        <v>0</v>
      </c>
      <c r="AE15" s="81">
        <f t="shared" si="13"/>
        <v>0</v>
      </c>
      <c r="AF15" s="81">
        <f t="shared" si="14"/>
        <v>0</v>
      </c>
      <c r="AG15" s="81">
        <f t="shared" si="15"/>
        <v>0</v>
      </c>
      <c r="AH15" s="81">
        <f t="shared" si="16"/>
        <v>0</v>
      </c>
      <c r="AI15" s="81">
        <f t="shared" si="17"/>
        <v>0</v>
      </c>
      <c r="AJ15" s="81">
        <f t="shared" si="18"/>
        <v>0</v>
      </c>
      <c r="AK15" s="81">
        <f t="shared" si="19"/>
        <v>0</v>
      </c>
      <c r="AL15" s="81">
        <f t="shared" si="20"/>
        <v>0</v>
      </c>
      <c r="AM15" s="81">
        <f t="shared" si="21"/>
        <v>0</v>
      </c>
      <c r="AN15" s="81">
        <f t="shared" si="22"/>
        <v>0</v>
      </c>
      <c r="AO15" s="81">
        <f t="shared" si="23"/>
        <v>0</v>
      </c>
      <c r="AP15" s="81">
        <f t="shared" si="24"/>
        <v>12</v>
      </c>
      <c r="AQ15" s="81">
        <f t="shared" si="25"/>
        <v>0</v>
      </c>
      <c r="AR15" s="81">
        <f t="shared" si="26"/>
        <v>0</v>
      </c>
      <c r="AS15" s="81">
        <f t="shared" si="27"/>
        <v>20</v>
      </c>
      <c r="AT15" s="81">
        <f t="shared" si="28"/>
        <v>0</v>
      </c>
      <c r="AU15" s="81">
        <f t="shared" si="29"/>
        <v>0</v>
      </c>
      <c r="AV15" s="81">
        <f t="shared" si="30"/>
        <v>0</v>
      </c>
      <c r="AW15" s="81">
        <f t="shared" si="31"/>
        <v>0</v>
      </c>
      <c r="AX15" s="81">
        <f t="shared" si="32"/>
        <v>0</v>
      </c>
      <c r="AY15" s="81">
        <f t="shared" si="33"/>
        <v>0</v>
      </c>
      <c r="AZ15" s="81">
        <f t="shared" si="34"/>
        <v>0</v>
      </c>
      <c r="BA15" s="81">
        <f t="shared" si="35"/>
        <v>0</v>
      </c>
      <c r="BB15" s="81">
        <f t="shared" si="36"/>
        <v>0</v>
      </c>
      <c r="BC15" s="81">
        <f t="shared" si="37"/>
        <v>0</v>
      </c>
      <c r="BD15" s="81">
        <f t="shared" si="38"/>
        <v>0</v>
      </c>
      <c r="BE15" s="81">
        <f t="shared" si="39"/>
        <v>0</v>
      </c>
      <c r="BF15" s="81">
        <f t="shared" si="40"/>
        <v>0</v>
      </c>
      <c r="BG15" s="81">
        <f t="shared" si="41"/>
        <v>0</v>
      </c>
      <c r="BH15" s="81">
        <f t="shared" si="42"/>
        <v>0</v>
      </c>
      <c r="BI15" s="81">
        <f t="shared" si="43"/>
        <v>0</v>
      </c>
      <c r="BJ15" s="81">
        <f t="shared" si="44"/>
        <v>0</v>
      </c>
      <c r="BK15" s="81">
        <f t="shared" si="45"/>
        <v>0</v>
      </c>
      <c r="BL15" s="81">
        <f t="shared" si="46"/>
        <v>0</v>
      </c>
      <c r="BM15" s="81">
        <f t="shared" si="47"/>
        <v>20</v>
      </c>
      <c r="BN15" s="81">
        <f t="shared" si="48"/>
        <v>0</v>
      </c>
      <c r="BO15" s="81">
        <f t="shared" si="49"/>
        <v>0</v>
      </c>
      <c r="BP15" s="81">
        <f t="shared" si="50"/>
        <v>0</v>
      </c>
      <c r="BQ15" s="81">
        <f t="shared" si="51"/>
        <v>0</v>
      </c>
      <c r="BR15" s="81">
        <f t="shared" si="52"/>
        <v>0</v>
      </c>
      <c r="BS15" s="81">
        <f t="shared" si="53"/>
        <v>0</v>
      </c>
      <c r="BT15" s="81">
        <f t="shared" si="54"/>
        <v>0</v>
      </c>
      <c r="BU15" s="81">
        <f t="shared" si="55"/>
        <v>0</v>
      </c>
      <c r="BV15" s="81">
        <f t="shared" si="56"/>
        <v>32</v>
      </c>
      <c r="BW15" s="81">
        <f t="shared" si="57"/>
        <v>0</v>
      </c>
      <c r="BX15" s="81">
        <f t="shared" si="58"/>
        <v>0</v>
      </c>
      <c r="BY15" s="81">
        <f t="shared" si="59"/>
        <v>0</v>
      </c>
      <c r="BZ15" s="81">
        <f t="shared" si="60"/>
        <v>0</v>
      </c>
      <c r="CA15" s="81">
        <f t="shared" si="61"/>
        <v>0</v>
      </c>
      <c r="CB15" s="81">
        <f t="shared" si="62"/>
        <v>0</v>
      </c>
      <c r="CC15" s="81">
        <f t="shared" si="63"/>
        <v>0</v>
      </c>
      <c r="CD15" s="81">
        <f t="shared" si="64"/>
        <v>0</v>
      </c>
      <c r="CE15" s="81">
        <f t="shared" si="65"/>
        <v>0</v>
      </c>
      <c r="CF15" s="81">
        <f t="shared" si="66"/>
        <v>0</v>
      </c>
      <c r="CG15" s="81">
        <f t="shared" si="67"/>
        <v>0</v>
      </c>
      <c r="CH15" s="81">
        <f t="shared" si="68"/>
        <v>0</v>
      </c>
      <c r="CI15" s="81">
        <f t="shared" si="69"/>
        <v>0</v>
      </c>
      <c r="CJ15" s="81">
        <f t="shared" si="70"/>
        <v>0</v>
      </c>
      <c r="CK15" s="81">
        <f t="shared" si="71"/>
        <v>0</v>
      </c>
      <c r="CL15" s="81">
        <f t="shared" si="72"/>
        <v>0</v>
      </c>
      <c r="CM15" s="81">
        <f t="shared" si="73"/>
        <v>0</v>
      </c>
      <c r="CN15" s="81">
        <f t="shared" si="74"/>
        <v>0</v>
      </c>
      <c r="CO15" s="81">
        <f t="shared" si="75"/>
        <v>0</v>
      </c>
      <c r="CP15" s="81">
        <f t="shared" si="76"/>
        <v>0</v>
      </c>
      <c r="CQ15" s="81">
        <f t="shared" si="77"/>
        <v>0</v>
      </c>
      <c r="CR15" s="81">
        <f t="shared" si="78"/>
        <v>0</v>
      </c>
      <c r="CS15" s="81">
        <f t="shared" si="79"/>
        <v>0</v>
      </c>
      <c r="CT15" s="81">
        <f t="shared" si="80"/>
        <v>0</v>
      </c>
      <c r="CU15" s="81">
        <f t="shared" si="81"/>
        <v>0</v>
      </c>
      <c r="CV15" s="81">
        <f t="shared" si="82"/>
        <v>0</v>
      </c>
      <c r="CW15" s="81">
        <f t="shared" si="83"/>
        <v>0</v>
      </c>
      <c r="CX15" s="81">
        <f t="shared" si="84"/>
        <v>0</v>
      </c>
      <c r="CY15" s="81">
        <f t="shared" si="85"/>
        <v>0</v>
      </c>
      <c r="CZ15" s="81">
        <f t="shared" si="86"/>
        <v>0</v>
      </c>
      <c r="DA15" s="81">
        <f t="shared" si="87"/>
        <v>0</v>
      </c>
      <c r="DB15" s="81">
        <f t="shared" si="88"/>
        <v>0</v>
      </c>
      <c r="DC15" s="81">
        <f t="shared" si="89"/>
        <v>0</v>
      </c>
      <c r="DD15" s="81">
        <f t="shared" si="90"/>
        <v>32</v>
      </c>
      <c r="DE15" s="81">
        <f t="shared" si="91"/>
        <v>0</v>
      </c>
      <c r="DF15" s="81">
        <f t="shared" si="92"/>
        <v>0</v>
      </c>
      <c r="DG15" s="81">
        <f t="shared" si="93"/>
        <v>40</v>
      </c>
      <c r="DH15" s="81">
        <f t="shared" si="94"/>
        <v>0</v>
      </c>
      <c r="DI15" s="81">
        <f t="shared" si="95"/>
        <v>0</v>
      </c>
      <c r="DJ15" s="81">
        <f t="shared" si="96"/>
        <v>0</v>
      </c>
      <c r="DK15" s="81">
        <f t="shared" si="97"/>
        <v>0</v>
      </c>
      <c r="DL15" s="81">
        <f t="shared" si="98"/>
        <v>0</v>
      </c>
      <c r="DM15" s="81">
        <f t="shared" si="99"/>
        <v>0</v>
      </c>
      <c r="DN15" s="81">
        <f t="shared" si="100"/>
        <v>0</v>
      </c>
      <c r="DO15" s="81">
        <f t="shared" si="101"/>
        <v>0</v>
      </c>
      <c r="DP15" s="81">
        <f t="shared" si="102"/>
        <v>0</v>
      </c>
      <c r="DQ15" s="81">
        <f t="shared" si="103"/>
        <v>0</v>
      </c>
      <c r="DR15" s="81">
        <f t="shared" si="104"/>
        <v>0</v>
      </c>
      <c r="DS15" s="81">
        <f t="shared" si="105"/>
        <v>0</v>
      </c>
      <c r="DT15" s="81">
        <f t="shared" si="106"/>
        <v>0</v>
      </c>
      <c r="DU15" s="81">
        <f t="shared" si="107"/>
        <v>0</v>
      </c>
      <c r="DV15" s="81">
        <f t="shared" si="108"/>
        <v>0</v>
      </c>
      <c r="DW15" s="81">
        <f t="shared" si="109"/>
        <v>0</v>
      </c>
      <c r="DX15" s="81">
        <f t="shared" si="110"/>
        <v>0</v>
      </c>
      <c r="DY15" s="81">
        <f t="shared" si="111"/>
        <v>0</v>
      </c>
      <c r="DZ15" s="81">
        <f t="shared" si="112"/>
        <v>0</v>
      </c>
      <c r="EA15" s="81">
        <f t="shared" si="113"/>
        <v>0</v>
      </c>
      <c r="EB15" s="81">
        <f t="shared" si="114"/>
        <v>0</v>
      </c>
      <c r="EC15" s="81">
        <f t="shared" si="115"/>
        <v>0</v>
      </c>
      <c r="ED15" s="81">
        <f t="shared" si="116"/>
        <v>0</v>
      </c>
      <c r="EE15" s="81">
        <f t="shared" si="117"/>
        <v>0</v>
      </c>
      <c r="EF15" s="81">
        <f t="shared" si="118"/>
        <v>0</v>
      </c>
      <c r="EG15" s="81">
        <f t="shared" si="119"/>
        <v>0</v>
      </c>
      <c r="EH15" s="81">
        <f t="shared" si="120"/>
        <v>0</v>
      </c>
      <c r="EI15" s="81">
        <f t="shared" si="121"/>
        <v>0</v>
      </c>
      <c r="EJ15" s="81">
        <f t="shared" si="122"/>
        <v>0</v>
      </c>
      <c r="EK15" s="81">
        <f t="shared" si="123"/>
        <v>0</v>
      </c>
      <c r="EL15" s="81">
        <f t="shared" si="124"/>
        <v>0</v>
      </c>
      <c r="EM15" s="81">
        <f t="shared" si="125"/>
        <v>0</v>
      </c>
      <c r="EN15" s="81">
        <f t="shared" si="126"/>
        <v>0</v>
      </c>
      <c r="EO15" s="81">
        <f t="shared" si="127"/>
        <v>0</v>
      </c>
      <c r="EP15" s="81">
        <f t="shared" si="128"/>
        <v>0</v>
      </c>
      <c r="EQ15" s="81">
        <f t="shared" si="129"/>
        <v>0</v>
      </c>
      <c r="ER15" s="81">
        <f t="shared" si="130"/>
        <v>0</v>
      </c>
      <c r="ES15" s="81">
        <f t="shared" si="131"/>
        <v>0</v>
      </c>
      <c r="ET15" s="81">
        <f t="shared" si="132"/>
        <v>0</v>
      </c>
      <c r="EU15" s="81">
        <f t="shared" si="133"/>
        <v>40</v>
      </c>
      <c r="EV15" s="81"/>
      <c r="EW15" s="81">
        <f t="shared" si="134"/>
        <v>9</v>
      </c>
      <c r="EX15" s="81">
        <f t="shared" si="135"/>
        <v>3</v>
      </c>
      <c r="EY15" s="81"/>
      <c r="EZ15" s="81">
        <f t="shared" si="136"/>
        <v>3</v>
      </c>
      <c r="FA15" s="81" t="e">
        <f>IF(P15=#REF!,IF(J15&lt;#REF!,#REF!,FE15),#REF!)</f>
        <v>#REF!</v>
      </c>
      <c r="FB15" s="81" t="e">
        <f>IF(P15=#REF!,IF(J15&lt;#REF!,0,1))</f>
        <v>#REF!</v>
      </c>
      <c r="FC15" s="81" t="e">
        <f>IF(AND(EZ15&gt;=21,EZ15&lt;&gt;0),EZ15,IF(P15&lt;#REF!,"СТОП",FA15+FB15))</f>
        <v>#REF!</v>
      </c>
      <c r="FD15" s="81"/>
      <c r="FE15" s="81">
        <v>15</v>
      </c>
      <c r="FF15" s="81">
        <v>16</v>
      </c>
      <c r="FG15" s="81"/>
      <c r="FH15" s="82">
        <f t="shared" si="137"/>
        <v>0</v>
      </c>
      <c r="FI15" s="82">
        <f t="shared" si="138"/>
        <v>0</v>
      </c>
      <c r="FJ15" s="82">
        <f t="shared" si="139"/>
        <v>0</v>
      </c>
      <c r="FK15" s="82">
        <f t="shared" si="140"/>
        <v>0</v>
      </c>
      <c r="FL15" s="82">
        <f t="shared" si="141"/>
        <v>0</v>
      </c>
      <c r="FM15" s="82">
        <f t="shared" si="142"/>
        <v>0</v>
      </c>
      <c r="FN15" s="82">
        <f t="shared" si="143"/>
        <v>0</v>
      </c>
      <c r="FO15" s="82">
        <f t="shared" si="144"/>
        <v>0</v>
      </c>
      <c r="FP15" s="82">
        <f t="shared" si="145"/>
        <v>12</v>
      </c>
      <c r="FQ15" s="82">
        <f t="shared" si="146"/>
        <v>0</v>
      </c>
      <c r="FR15" s="82">
        <f t="shared" si="147"/>
        <v>0</v>
      </c>
      <c r="FS15" s="82">
        <f t="shared" si="148"/>
        <v>0</v>
      </c>
      <c r="FT15" s="82">
        <f t="shared" si="149"/>
        <v>0</v>
      </c>
      <c r="FU15" s="82">
        <f t="shared" si="150"/>
        <v>0</v>
      </c>
      <c r="FV15" s="82">
        <f t="shared" si="151"/>
        <v>0</v>
      </c>
      <c r="FW15" s="82">
        <f t="shared" si="152"/>
        <v>0</v>
      </c>
      <c r="FX15" s="82">
        <f t="shared" si="153"/>
        <v>0</v>
      </c>
      <c r="FY15" s="82">
        <f t="shared" si="154"/>
        <v>0</v>
      </c>
      <c r="FZ15" s="82">
        <f t="shared" si="155"/>
        <v>0</v>
      </c>
      <c r="GA15" s="82">
        <f t="shared" si="156"/>
        <v>0</v>
      </c>
      <c r="GB15" s="82">
        <f t="shared" si="157"/>
        <v>0</v>
      </c>
      <c r="GC15" s="82">
        <f t="shared" si="158"/>
        <v>0</v>
      </c>
      <c r="GD15" s="82">
        <f t="shared" si="159"/>
        <v>12</v>
      </c>
      <c r="GE15" s="82">
        <f t="shared" si="160"/>
        <v>0</v>
      </c>
      <c r="GF15" s="82">
        <f t="shared" si="161"/>
        <v>0</v>
      </c>
      <c r="GG15" s="82">
        <f t="shared" si="162"/>
        <v>20</v>
      </c>
      <c r="GH15" s="82">
        <f t="shared" si="163"/>
        <v>0</v>
      </c>
      <c r="GI15" s="82">
        <f t="shared" si="164"/>
        <v>0</v>
      </c>
      <c r="GJ15" s="82">
        <f t="shared" si="165"/>
        <v>0</v>
      </c>
      <c r="GK15" s="82">
        <f t="shared" si="166"/>
        <v>0</v>
      </c>
      <c r="GL15" s="82">
        <f t="shared" si="167"/>
        <v>0</v>
      </c>
      <c r="GM15" s="82">
        <f t="shared" si="168"/>
        <v>0</v>
      </c>
      <c r="GN15" s="82">
        <f t="shared" si="169"/>
        <v>0</v>
      </c>
      <c r="GO15" s="82">
        <f t="shared" si="170"/>
        <v>0</v>
      </c>
      <c r="GP15" s="82">
        <f t="shared" si="171"/>
        <v>0</v>
      </c>
      <c r="GQ15" s="82">
        <f t="shared" si="172"/>
        <v>0</v>
      </c>
      <c r="GR15" s="82">
        <f t="shared" si="173"/>
        <v>0</v>
      </c>
      <c r="GS15" s="82">
        <f t="shared" si="174"/>
        <v>0</v>
      </c>
      <c r="GT15" s="82">
        <f t="shared" si="175"/>
        <v>0</v>
      </c>
      <c r="GU15" s="82">
        <f t="shared" si="176"/>
        <v>0</v>
      </c>
      <c r="GV15" s="82">
        <f t="shared" si="177"/>
        <v>0</v>
      </c>
      <c r="GW15" s="82">
        <f t="shared" si="178"/>
        <v>0</v>
      </c>
      <c r="GX15" s="82">
        <f t="shared" si="179"/>
        <v>0</v>
      </c>
      <c r="GY15" s="82">
        <f t="shared" si="180"/>
        <v>0</v>
      </c>
      <c r="GZ15" s="82">
        <f t="shared" si="181"/>
        <v>0</v>
      </c>
      <c r="HA15" s="82">
        <f t="shared" si="182"/>
        <v>20</v>
      </c>
      <c r="HB15" s="82">
        <f t="shared" si="183"/>
        <v>0</v>
      </c>
      <c r="HC15" s="82">
        <f t="shared" si="184"/>
        <v>0</v>
      </c>
      <c r="HD15" s="82">
        <f t="shared" si="185"/>
        <v>0</v>
      </c>
      <c r="HE15" s="82">
        <f t="shared" si="186"/>
        <v>0</v>
      </c>
      <c r="HF15" s="82">
        <f t="shared" si="187"/>
        <v>0</v>
      </c>
      <c r="HG15" s="82">
        <f t="shared" si="188"/>
        <v>0</v>
      </c>
      <c r="HH15" s="82">
        <f t="shared" si="189"/>
        <v>0</v>
      </c>
      <c r="HI15" s="82">
        <f t="shared" si="190"/>
        <v>0</v>
      </c>
      <c r="HJ15" s="82">
        <f t="shared" si="191"/>
        <v>80</v>
      </c>
      <c r="HK15" s="82">
        <f t="shared" si="192"/>
        <v>0</v>
      </c>
      <c r="HL15" s="82">
        <f t="shared" si="193"/>
        <v>0</v>
      </c>
      <c r="HM15" s="82">
        <f t="shared" si="194"/>
        <v>0</v>
      </c>
      <c r="HN15" s="82">
        <f t="shared" si="195"/>
        <v>0</v>
      </c>
      <c r="HO15" s="82">
        <f t="shared" si="196"/>
        <v>0</v>
      </c>
      <c r="HP15" s="82">
        <f t="shared" si="197"/>
        <v>0</v>
      </c>
      <c r="HQ15" s="82">
        <f t="shared" si="198"/>
        <v>0</v>
      </c>
      <c r="HR15" s="82">
        <f t="shared" si="199"/>
        <v>0</v>
      </c>
      <c r="HS15" s="82">
        <f t="shared" si="200"/>
        <v>0</v>
      </c>
      <c r="HT15" s="82">
        <f t="shared" si="201"/>
        <v>0</v>
      </c>
      <c r="HU15" s="82">
        <f t="shared" si="202"/>
        <v>0</v>
      </c>
      <c r="HV15" s="82">
        <f t="shared" si="203"/>
        <v>0</v>
      </c>
      <c r="HW15" s="82">
        <f t="shared" si="204"/>
        <v>0</v>
      </c>
      <c r="HX15" s="82">
        <f t="shared" si="205"/>
        <v>80</v>
      </c>
      <c r="HY15" s="82">
        <f t="shared" si="206"/>
        <v>0</v>
      </c>
      <c r="HZ15" s="82">
        <f t="shared" si="207"/>
        <v>0</v>
      </c>
      <c r="IA15" s="82">
        <f t="shared" si="208"/>
        <v>95</v>
      </c>
      <c r="IB15" s="82">
        <f t="shared" si="209"/>
        <v>0</v>
      </c>
      <c r="IC15" s="82">
        <f t="shared" si="210"/>
        <v>0</v>
      </c>
      <c r="ID15" s="82">
        <f t="shared" si="211"/>
        <v>0</v>
      </c>
      <c r="IE15" s="82">
        <f t="shared" si="212"/>
        <v>0</v>
      </c>
      <c r="IF15" s="82">
        <f t="shared" si="213"/>
        <v>0</v>
      </c>
      <c r="IG15" s="82">
        <f t="shared" si="214"/>
        <v>0</v>
      </c>
      <c r="IH15" s="82">
        <f t="shared" si="215"/>
        <v>0</v>
      </c>
      <c r="II15" s="82">
        <f t="shared" si="216"/>
        <v>0</v>
      </c>
      <c r="IJ15" s="82">
        <f t="shared" si="217"/>
        <v>0</v>
      </c>
      <c r="IK15" s="82">
        <f t="shared" si="218"/>
        <v>0</v>
      </c>
      <c r="IL15" s="82">
        <f t="shared" si="219"/>
        <v>0</v>
      </c>
      <c r="IM15" s="82">
        <f t="shared" si="220"/>
        <v>0</v>
      </c>
      <c r="IN15" s="82">
        <f t="shared" si="221"/>
        <v>0</v>
      </c>
      <c r="IO15" s="82">
        <f t="shared" si="222"/>
        <v>0</v>
      </c>
      <c r="IP15" s="82">
        <f t="shared" si="223"/>
        <v>0</v>
      </c>
      <c r="IQ15" s="82">
        <f t="shared" si="224"/>
        <v>0</v>
      </c>
      <c r="IR15" s="82">
        <f t="shared" si="225"/>
        <v>0</v>
      </c>
      <c r="IS15" s="82">
        <f t="shared" si="226"/>
        <v>0</v>
      </c>
      <c r="IT15" s="82">
        <f t="shared" si="227"/>
        <v>0</v>
      </c>
      <c r="IU15" s="82">
        <f t="shared" si="228"/>
        <v>95</v>
      </c>
      <c r="IV15" s="81"/>
    </row>
    <row r="16" spans="1:256" s="84" customFormat="1" ht="99">
      <c r="A16" s="70">
        <v>7</v>
      </c>
      <c r="B16" s="57">
        <v>77</v>
      </c>
      <c r="C16" s="91" t="s">
        <v>137</v>
      </c>
      <c r="D16" s="71" t="s">
        <v>28</v>
      </c>
      <c r="E16" s="58" t="s">
        <v>123</v>
      </c>
      <c r="F16" s="142" t="s">
        <v>124</v>
      </c>
      <c r="G16" s="95" t="s">
        <v>36</v>
      </c>
      <c r="H16" s="123">
        <v>6</v>
      </c>
      <c r="I16" s="124">
        <v>15</v>
      </c>
      <c r="J16" s="124">
        <v>9</v>
      </c>
      <c r="K16" s="125">
        <v>12</v>
      </c>
      <c r="L16" s="126">
        <v>8</v>
      </c>
      <c r="M16" s="124">
        <v>13</v>
      </c>
      <c r="N16" s="124">
        <v>7</v>
      </c>
      <c r="O16" s="127">
        <v>14</v>
      </c>
      <c r="P16" s="128">
        <f t="shared" si="0"/>
        <v>54</v>
      </c>
      <c r="Q16" s="85">
        <f t="shared" si="1"/>
        <v>27</v>
      </c>
      <c r="R16" s="81"/>
      <c r="S16" s="80"/>
      <c r="T16" s="81">
        <f t="shared" si="2"/>
        <v>0</v>
      </c>
      <c r="U16" s="81">
        <f t="shared" si="3"/>
        <v>0</v>
      </c>
      <c r="V16" s="81">
        <f t="shared" si="4"/>
        <v>0</v>
      </c>
      <c r="W16" s="81">
        <f t="shared" si="5"/>
        <v>0</v>
      </c>
      <c r="X16" s="81">
        <f t="shared" si="6"/>
        <v>0</v>
      </c>
      <c r="Y16" s="81">
        <f t="shared" si="7"/>
        <v>15</v>
      </c>
      <c r="Z16" s="81">
        <f t="shared" si="8"/>
        <v>0</v>
      </c>
      <c r="AA16" s="81">
        <f t="shared" si="9"/>
        <v>0</v>
      </c>
      <c r="AB16" s="81">
        <f t="shared" si="10"/>
        <v>0</v>
      </c>
      <c r="AC16" s="81">
        <f t="shared" si="11"/>
        <v>0</v>
      </c>
      <c r="AD16" s="81">
        <f t="shared" si="12"/>
        <v>0</v>
      </c>
      <c r="AE16" s="81">
        <f t="shared" si="13"/>
        <v>0</v>
      </c>
      <c r="AF16" s="81">
        <f t="shared" si="14"/>
        <v>0</v>
      </c>
      <c r="AG16" s="81">
        <f t="shared" si="15"/>
        <v>0</v>
      </c>
      <c r="AH16" s="81">
        <f t="shared" si="16"/>
        <v>0</v>
      </c>
      <c r="AI16" s="81">
        <f t="shared" si="17"/>
        <v>0</v>
      </c>
      <c r="AJ16" s="81">
        <f t="shared" si="18"/>
        <v>0</v>
      </c>
      <c r="AK16" s="81">
        <f t="shared" si="19"/>
        <v>0</v>
      </c>
      <c r="AL16" s="81">
        <f t="shared" si="20"/>
        <v>0</v>
      </c>
      <c r="AM16" s="81">
        <f t="shared" si="21"/>
        <v>0</v>
      </c>
      <c r="AN16" s="81">
        <f t="shared" si="22"/>
        <v>0</v>
      </c>
      <c r="AO16" s="81">
        <f t="shared" si="23"/>
        <v>0</v>
      </c>
      <c r="AP16" s="81">
        <f t="shared" si="24"/>
        <v>15</v>
      </c>
      <c r="AQ16" s="81">
        <f t="shared" si="25"/>
        <v>0</v>
      </c>
      <c r="AR16" s="81">
        <f t="shared" si="26"/>
        <v>0</v>
      </c>
      <c r="AS16" s="81">
        <f t="shared" si="27"/>
        <v>0</v>
      </c>
      <c r="AT16" s="81">
        <f t="shared" si="28"/>
        <v>0</v>
      </c>
      <c r="AU16" s="81">
        <f t="shared" si="29"/>
        <v>0</v>
      </c>
      <c r="AV16" s="81">
        <f t="shared" si="30"/>
        <v>0</v>
      </c>
      <c r="AW16" s="81">
        <f t="shared" si="31"/>
        <v>0</v>
      </c>
      <c r="AX16" s="81">
        <f t="shared" si="32"/>
        <v>0</v>
      </c>
      <c r="AY16" s="81">
        <f t="shared" si="33"/>
        <v>12</v>
      </c>
      <c r="AZ16" s="81">
        <f t="shared" si="34"/>
        <v>0</v>
      </c>
      <c r="BA16" s="81">
        <f t="shared" si="35"/>
        <v>0</v>
      </c>
      <c r="BB16" s="81">
        <f t="shared" si="36"/>
        <v>0</v>
      </c>
      <c r="BC16" s="81">
        <f t="shared" si="37"/>
        <v>0</v>
      </c>
      <c r="BD16" s="81">
        <f t="shared" si="38"/>
        <v>0</v>
      </c>
      <c r="BE16" s="81">
        <f t="shared" si="39"/>
        <v>0</v>
      </c>
      <c r="BF16" s="81">
        <f t="shared" si="40"/>
        <v>0</v>
      </c>
      <c r="BG16" s="81">
        <f t="shared" si="41"/>
        <v>0</v>
      </c>
      <c r="BH16" s="81">
        <f t="shared" si="42"/>
        <v>0</v>
      </c>
      <c r="BI16" s="81">
        <f t="shared" si="43"/>
        <v>0</v>
      </c>
      <c r="BJ16" s="81">
        <f t="shared" si="44"/>
        <v>0</v>
      </c>
      <c r="BK16" s="81">
        <f t="shared" si="45"/>
        <v>0</v>
      </c>
      <c r="BL16" s="81">
        <f t="shared" si="46"/>
        <v>0</v>
      </c>
      <c r="BM16" s="81">
        <f t="shared" si="47"/>
        <v>12</v>
      </c>
      <c r="BN16" s="81">
        <f t="shared" si="48"/>
        <v>0</v>
      </c>
      <c r="BO16" s="81">
        <f t="shared" si="49"/>
        <v>0</v>
      </c>
      <c r="BP16" s="81">
        <f t="shared" si="50"/>
        <v>0</v>
      </c>
      <c r="BQ16" s="81">
        <f t="shared" si="51"/>
        <v>0</v>
      </c>
      <c r="BR16" s="81">
        <f t="shared" si="52"/>
        <v>0</v>
      </c>
      <c r="BS16" s="81">
        <f t="shared" si="53"/>
        <v>35</v>
      </c>
      <c r="BT16" s="81">
        <f t="shared" si="54"/>
        <v>0</v>
      </c>
      <c r="BU16" s="81">
        <f t="shared" si="55"/>
        <v>0</v>
      </c>
      <c r="BV16" s="81">
        <f t="shared" si="56"/>
        <v>0</v>
      </c>
      <c r="BW16" s="81">
        <f t="shared" si="57"/>
        <v>0</v>
      </c>
      <c r="BX16" s="81">
        <f t="shared" si="58"/>
        <v>0</v>
      </c>
      <c r="BY16" s="81">
        <f t="shared" si="59"/>
        <v>0</v>
      </c>
      <c r="BZ16" s="81">
        <f t="shared" si="60"/>
        <v>0</v>
      </c>
      <c r="CA16" s="81">
        <f t="shared" si="61"/>
        <v>0</v>
      </c>
      <c r="CB16" s="81">
        <f t="shared" si="62"/>
        <v>0</v>
      </c>
      <c r="CC16" s="81">
        <f t="shared" si="63"/>
        <v>0</v>
      </c>
      <c r="CD16" s="81">
        <f t="shared" si="64"/>
        <v>0</v>
      </c>
      <c r="CE16" s="81">
        <f t="shared" si="65"/>
        <v>0</v>
      </c>
      <c r="CF16" s="81">
        <f t="shared" si="66"/>
        <v>0</v>
      </c>
      <c r="CG16" s="81">
        <f t="shared" si="67"/>
        <v>0</v>
      </c>
      <c r="CH16" s="81">
        <f t="shared" si="68"/>
        <v>0</v>
      </c>
      <c r="CI16" s="81">
        <f t="shared" si="69"/>
        <v>0</v>
      </c>
      <c r="CJ16" s="81">
        <f t="shared" si="70"/>
        <v>0</v>
      </c>
      <c r="CK16" s="81">
        <f t="shared" si="71"/>
        <v>0</v>
      </c>
      <c r="CL16" s="81">
        <f t="shared" si="72"/>
        <v>0</v>
      </c>
      <c r="CM16" s="81">
        <f t="shared" si="73"/>
        <v>0</v>
      </c>
      <c r="CN16" s="81">
        <f t="shared" si="74"/>
        <v>0</v>
      </c>
      <c r="CO16" s="81">
        <f t="shared" si="75"/>
        <v>0</v>
      </c>
      <c r="CP16" s="81">
        <f t="shared" si="76"/>
        <v>0</v>
      </c>
      <c r="CQ16" s="81">
        <f t="shared" si="77"/>
        <v>0</v>
      </c>
      <c r="CR16" s="81">
        <f t="shared" si="78"/>
        <v>0</v>
      </c>
      <c r="CS16" s="81">
        <f t="shared" si="79"/>
        <v>0</v>
      </c>
      <c r="CT16" s="81">
        <f t="shared" si="80"/>
        <v>0</v>
      </c>
      <c r="CU16" s="81">
        <f t="shared" si="81"/>
        <v>0</v>
      </c>
      <c r="CV16" s="81">
        <f t="shared" si="82"/>
        <v>0</v>
      </c>
      <c r="CW16" s="81">
        <f t="shared" si="83"/>
        <v>0</v>
      </c>
      <c r="CX16" s="81">
        <f t="shared" si="84"/>
        <v>0</v>
      </c>
      <c r="CY16" s="81">
        <f t="shared" si="85"/>
        <v>0</v>
      </c>
      <c r="CZ16" s="81">
        <f t="shared" si="86"/>
        <v>0</v>
      </c>
      <c r="DA16" s="81">
        <f t="shared" si="87"/>
        <v>0</v>
      </c>
      <c r="DB16" s="81">
        <f t="shared" si="88"/>
        <v>0</v>
      </c>
      <c r="DC16" s="81">
        <f t="shared" si="89"/>
        <v>0</v>
      </c>
      <c r="DD16" s="81">
        <f t="shared" si="90"/>
        <v>35</v>
      </c>
      <c r="DE16" s="81">
        <f t="shared" si="91"/>
        <v>0</v>
      </c>
      <c r="DF16" s="81">
        <f t="shared" si="92"/>
        <v>0</v>
      </c>
      <c r="DG16" s="81">
        <f t="shared" si="93"/>
        <v>0</v>
      </c>
      <c r="DH16" s="81">
        <f t="shared" si="94"/>
        <v>0</v>
      </c>
      <c r="DI16" s="81">
        <f t="shared" si="95"/>
        <v>0</v>
      </c>
      <c r="DJ16" s="81">
        <f t="shared" si="96"/>
        <v>0</v>
      </c>
      <c r="DK16" s="81">
        <f t="shared" si="97"/>
        <v>0</v>
      </c>
      <c r="DL16" s="81">
        <f t="shared" si="98"/>
        <v>0</v>
      </c>
      <c r="DM16" s="81">
        <f t="shared" si="99"/>
        <v>32</v>
      </c>
      <c r="DN16" s="81">
        <f t="shared" si="100"/>
        <v>0</v>
      </c>
      <c r="DO16" s="81">
        <f t="shared" si="101"/>
        <v>0</v>
      </c>
      <c r="DP16" s="81">
        <f t="shared" si="102"/>
        <v>0</v>
      </c>
      <c r="DQ16" s="81">
        <f t="shared" si="103"/>
        <v>0</v>
      </c>
      <c r="DR16" s="81">
        <f t="shared" si="104"/>
        <v>0</v>
      </c>
      <c r="DS16" s="81">
        <f t="shared" si="105"/>
        <v>0</v>
      </c>
      <c r="DT16" s="81">
        <f t="shared" si="106"/>
        <v>0</v>
      </c>
      <c r="DU16" s="81">
        <f t="shared" si="107"/>
        <v>0</v>
      </c>
      <c r="DV16" s="81">
        <f t="shared" si="108"/>
        <v>0</v>
      </c>
      <c r="DW16" s="81">
        <f t="shared" si="109"/>
        <v>0</v>
      </c>
      <c r="DX16" s="81">
        <f t="shared" si="110"/>
        <v>0</v>
      </c>
      <c r="DY16" s="81">
        <f t="shared" si="111"/>
        <v>0</v>
      </c>
      <c r="DZ16" s="81">
        <f t="shared" si="112"/>
        <v>0</v>
      </c>
      <c r="EA16" s="81">
        <f t="shared" si="113"/>
        <v>0</v>
      </c>
      <c r="EB16" s="81">
        <f t="shared" si="114"/>
        <v>0</v>
      </c>
      <c r="EC16" s="81">
        <f t="shared" si="115"/>
        <v>0</v>
      </c>
      <c r="ED16" s="81">
        <f t="shared" si="116"/>
        <v>0</v>
      </c>
      <c r="EE16" s="81">
        <f t="shared" si="117"/>
        <v>0</v>
      </c>
      <c r="EF16" s="81">
        <f t="shared" si="118"/>
        <v>0</v>
      </c>
      <c r="EG16" s="81">
        <f t="shared" si="119"/>
        <v>0</v>
      </c>
      <c r="EH16" s="81">
        <f t="shared" si="120"/>
        <v>0</v>
      </c>
      <c r="EI16" s="81">
        <f t="shared" si="121"/>
        <v>0</v>
      </c>
      <c r="EJ16" s="81">
        <f t="shared" si="122"/>
        <v>0</v>
      </c>
      <c r="EK16" s="81">
        <f t="shared" si="123"/>
        <v>0</v>
      </c>
      <c r="EL16" s="81">
        <f t="shared" si="124"/>
        <v>0</v>
      </c>
      <c r="EM16" s="81">
        <f t="shared" si="125"/>
        <v>0</v>
      </c>
      <c r="EN16" s="81">
        <f t="shared" si="126"/>
        <v>0</v>
      </c>
      <c r="EO16" s="81">
        <f t="shared" si="127"/>
        <v>0</v>
      </c>
      <c r="EP16" s="81">
        <f t="shared" si="128"/>
        <v>0</v>
      </c>
      <c r="EQ16" s="81">
        <f t="shared" si="129"/>
        <v>0</v>
      </c>
      <c r="ER16" s="81">
        <f t="shared" si="130"/>
        <v>0</v>
      </c>
      <c r="ES16" s="81">
        <f t="shared" si="131"/>
        <v>0</v>
      </c>
      <c r="ET16" s="81">
        <f t="shared" si="132"/>
        <v>0</v>
      </c>
      <c r="EU16" s="81">
        <f t="shared" si="133"/>
        <v>32</v>
      </c>
      <c r="EV16" s="81"/>
      <c r="EW16" s="81">
        <f t="shared" si="134"/>
        <v>6</v>
      </c>
      <c r="EX16" s="81">
        <f t="shared" si="135"/>
        <v>9</v>
      </c>
      <c r="EY16" s="81"/>
      <c r="EZ16" s="81">
        <f t="shared" si="136"/>
        <v>6</v>
      </c>
      <c r="FA16" s="81" t="e">
        <f>IF(P16=#REF!,IF(J16&lt;#REF!,#REF!,FE16),#REF!)</f>
        <v>#REF!</v>
      </c>
      <c r="FB16" s="81" t="e">
        <f>IF(P16=#REF!,IF(J16&lt;#REF!,0,1))</f>
        <v>#REF!</v>
      </c>
      <c r="FC16" s="81" t="e">
        <f>IF(AND(EZ16&gt;=21,EZ16&lt;&gt;0),EZ16,IF(P16&lt;#REF!,"СТОП",FA16+FB16))</f>
        <v>#REF!</v>
      </c>
      <c r="FD16" s="81"/>
      <c r="FE16" s="81">
        <v>15</v>
      </c>
      <c r="FF16" s="81">
        <v>16</v>
      </c>
      <c r="FG16" s="81"/>
      <c r="FH16" s="82">
        <f t="shared" si="137"/>
        <v>0</v>
      </c>
      <c r="FI16" s="82">
        <f t="shared" si="138"/>
        <v>0</v>
      </c>
      <c r="FJ16" s="82">
        <f t="shared" si="139"/>
        <v>0</v>
      </c>
      <c r="FK16" s="82">
        <f t="shared" si="140"/>
        <v>0</v>
      </c>
      <c r="FL16" s="82">
        <f t="shared" si="141"/>
        <v>0</v>
      </c>
      <c r="FM16" s="82">
        <f t="shared" si="142"/>
        <v>15</v>
      </c>
      <c r="FN16" s="82">
        <f t="shared" si="143"/>
        <v>0</v>
      </c>
      <c r="FO16" s="82">
        <f t="shared" si="144"/>
        <v>0</v>
      </c>
      <c r="FP16" s="82">
        <f t="shared" si="145"/>
        <v>0</v>
      </c>
      <c r="FQ16" s="82">
        <f t="shared" si="146"/>
        <v>0</v>
      </c>
      <c r="FR16" s="82">
        <f t="shared" si="147"/>
        <v>0</v>
      </c>
      <c r="FS16" s="82">
        <f t="shared" si="148"/>
        <v>0</v>
      </c>
      <c r="FT16" s="82">
        <f t="shared" si="149"/>
        <v>0</v>
      </c>
      <c r="FU16" s="82">
        <f t="shared" si="150"/>
        <v>0</v>
      </c>
      <c r="FV16" s="82">
        <f t="shared" si="151"/>
        <v>0</v>
      </c>
      <c r="FW16" s="82">
        <f t="shared" si="152"/>
        <v>0</v>
      </c>
      <c r="FX16" s="82">
        <f t="shared" si="153"/>
        <v>0</v>
      </c>
      <c r="FY16" s="82">
        <f t="shared" si="154"/>
        <v>0</v>
      </c>
      <c r="FZ16" s="82">
        <f t="shared" si="155"/>
        <v>0</v>
      </c>
      <c r="GA16" s="82">
        <f t="shared" si="156"/>
        <v>0</v>
      </c>
      <c r="GB16" s="82">
        <f t="shared" si="157"/>
        <v>0</v>
      </c>
      <c r="GC16" s="82">
        <f t="shared" si="158"/>
        <v>0</v>
      </c>
      <c r="GD16" s="82">
        <f t="shared" si="159"/>
        <v>15</v>
      </c>
      <c r="GE16" s="82">
        <f t="shared" si="160"/>
        <v>0</v>
      </c>
      <c r="GF16" s="82">
        <f t="shared" si="161"/>
        <v>0</v>
      </c>
      <c r="GG16" s="82">
        <f t="shared" si="162"/>
        <v>0</v>
      </c>
      <c r="GH16" s="82">
        <f t="shared" si="163"/>
        <v>0</v>
      </c>
      <c r="GI16" s="82">
        <f t="shared" si="164"/>
        <v>0</v>
      </c>
      <c r="GJ16" s="82">
        <f t="shared" si="165"/>
        <v>0</v>
      </c>
      <c r="GK16" s="82">
        <f t="shared" si="166"/>
        <v>0</v>
      </c>
      <c r="GL16" s="82">
        <f t="shared" si="167"/>
        <v>0</v>
      </c>
      <c r="GM16" s="82">
        <f t="shared" si="168"/>
        <v>12</v>
      </c>
      <c r="GN16" s="82">
        <f t="shared" si="169"/>
        <v>0</v>
      </c>
      <c r="GO16" s="82">
        <f t="shared" si="170"/>
        <v>0</v>
      </c>
      <c r="GP16" s="82">
        <f t="shared" si="171"/>
        <v>0</v>
      </c>
      <c r="GQ16" s="82">
        <f t="shared" si="172"/>
        <v>0</v>
      </c>
      <c r="GR16" s="82">
        <f t="shared" si="173"/>
        <v>0</v>
      </c>
      <c r="GS16" s="82">
        <f t="shared" si="174"/>
        <v>0</v>
      </c>
      <c r="GT16" s="82">
        <f t="shared" si="175"/>
        <v>0</v>
      </c>
      <c r="GU16" s="82">
        <f t="shared" si="176"/>
        <v>0</v>
      </c>
      <c r="GV16" s="82">
        <f t="shared" si="177"/>
        <v>0</v>
      </c>
      <c r="GW16" s="82">
        <f t="shared" si="178"/>
        <v>0</v>
      </c>
      <c r="GX16" s="82">
        <f t="shared" si="179"/>
        <v>0</v>
      </c>
      <c r="GY16" s="82">
        <f t="shared" si="180"/>
        <v>0</v>
      </c>
      <c r="GZ16" s="82">
        <f t="shared" si="181"/>
        <v>0</v>
      </c>
      <c r="HA16" s="82">
        <f t="shared" si="182"/>
        <v>12</v>
      </c>
      <c r="HB16" s="82">
        <f t="shared" si="183"/>
        <v>0</v>
      </c>
      <c r="HC16" s="82">
        <f t="shared" si="184"/>
        <v>0</v>
      </c>
      <c r="HD16" s="82">
        <f t="shared" si="185"/>
        <v>0</v>
      </c>
      <c r="HE16" s="82">
        <f t="shared" si="186"/>
        <v>0</v>
      </c>
      <c r="HF16" s="82">
        <f t="shared" si="187"/>
        <v>0</v>
      </c>
      <c r="HG16" s="82">
        <f t="shared" si="188"/>
        <v>88</v>
      </c>
      <c r="HH16" s="82">
        <f t="shared" si="189"/>
        <v>0</v>
      </c>
      <c r="HI16" s="82">
        <f t="shared" si="190"/>
        <v>0</v>
      </c>
      <c r="HJ16" s="82">
        <f t="shared" si="191"/>
        <v>0</v>
      </c>
      <c r="HK16" s="82">
        <f t="shared" si="192"/>
        <v>0</v>
      </c>
      <c r="HL16" s="82">
        <f t="shared" si="193"/>
        <v>0</v>
      </c>
      <c r="HM16" s="82">
        <f t="shared" si="194"/>
        <v>0</v>
      </c>
      <c r="HN16" s="82">
        <f t="shared" si="195"/>
        <v>0</v>
      </c>
      <c r="HO16" s="82">
        <f t="shared" si="196"/>
        <v>0</v>
      </c>
      <c r="HP16" s="82">
        <f t="shared" si="197"/>
        <v>0</v>
      </c>
      <c r="HQ16" s="82">
        <f t="shared" si="198"/>
        <v>0</v>
      </c>
      <c r="HR16" s="82">
        <f t="shared" si="199"/>
        <v>0</v>
      </c>
      <c r="HS16" s="82">
        <f t="shared" si="200"/>
        <v>0</v>
      </c>
      <c r="HT16" s="82">
        <f t="shared" si="201"/>
        <v>0</v>
      </c>
      <c r="HU16" s="82">
        <f t="shared" si="202"/>
        <v>0</v>
      </c>
      <c r="HV16" s="82">
        <f t="shared" si="203"/>
        <v>0</v>
      </c>
      <c r="HW16" s="82">
        <f t="shared" si="204"/>
        <v>0</v>
      </c>
      <c r="HX16" s="82">
        <f t="shared" si="205"/>
        <v>88</v>
      </c>
      <c r="HY16" s="82">
        <f t="shared" si="206"/>
        <v>0</v>
      </c>
      <c r="HZ16" s="82">
        <f t="shared" si="207"/>
        <v>0</v>
      </c>
      <c r="IA16" s="82">
        <f t="shared" si="208"/>
        <v>0</v>
      </c>
      <c r="IB16" s="82">
        <f t="shared" si="209"/>
        <v>0</v>
      </c>
      <c r="IC16" s="82">
        <f t="shared" si="210"/>
        <v>0</v>
      </c>
      <c r="ID16" s="82">
        <f t="shared" si="211"/>
        <v>0</v>
      </c>
      <c r="IE16" s="82">
        <f t="shared" si="212"/>
        <v>0</v>
      </c>
      <c r="IF16" s="82">
        <f t="shared" si="213"/>
        <v>0</v>
      </c>
      <c r="IG16" s="82">
        <f t="shared" si="214"/>
        <v>80</v>
      </c>
      <c r="IH16" s="82">
        <f t="shared" si="215"/>
        <v>0</v>
      </c>
      <c r="II16" s="82">
        <f t="shared" si="216"/>
        <v>0</v>
      </c>
      <c r="IJ16" s="82">
        <f t="shared" si="217"/>
        <v>0</v>
      </c>
      <c r="IK16" s="82">
        <f t="shared" si="218"/>
        <v>0</v>
      </c>
      <c r="IL16" s="82">
        <f t="shared" si="219"/>
        <v>0</v>
      </c>
      <c r="IM16" s="82">
        <f t="shared" si="220"/>
        <v>0</v>
      </c>
      <c r="IN16" s="82">
        <f t="shared" si="221"/>
        <v>0</v>
      </c>
      <c r="IO16" s="82">
        <f t="shared" si="222"/>
        <v>0</v>
      </c>
      <c r="IP16" s="82">
        <f t="shared" si="223"/>
        <v>0</v>
      </c>
      <c r="IQ16" s="82">
        <f t="shared" si="224"/>
        <v>0</v>
      </c>
      <c r="IR16" s="82">
        <f t="shared" si="225"/>
        <v>0</v>
      </c>
      <c r="IS16" s="82">
        <f t="shared" si="226"/>
        <v>0</v>
      </c>
      <c r="IT16" s="82">
        <f t="shared" si="227"/>
        <v>0</v>
      </c>
      <c r="IU16" s="82">
        <f t="shared" si="228"/>
        <v>80</v>
      </c>
      <c r="IV16" s="81"/>
    </row>
    <row r="17" spans="1:256" s="84" customFormat="1" ht="99">
      <c r="A17" s="70">
        <v>8</v>
      </c>
      <c r="B17" s="57">
        <v>11</v>
      </c>
      <c r="C17" s="91" t="s">
        <v>131</v>
      </c>
      <c r="D17" s="74" t="s">
        <v>28</v>
      </c>
      <c r="E17" s="58" t="s">
        <v>111</v>
      </c>
      <c r="F17" s="66" t="s">
        <v>112</v>
      </c>
      <c r="G17" s="95" t="s">
        <v>36</v>
      </c>
      <c r="H17" s="123">
        <v>11</v>
      </c>
      <c r="I17" s="124">
        <v>10</v>
      </c>
      <c r="J17" s="124">
        <v>7</v>
      </c>
      <c r="K17" s="125">
        <v>14</v>
      </c>
      <c r="L17" s="126">
        <v>5</v>
      </c>
      <c r="M17" s="124">
        <v>16</v>
      </c>
      <c r="N17" s="124">
        <v>9</v>
      </c>
      <c r="O17" s="127">
        <v>12</v>
      </c>
      <c r="P17" s="128">
        <f t="shared" si="0"/>
        <v>52</v>
      </c>
      <c r="Q17" s="85">
        <f t="shared" si="1"/>
        <v>24</v>
      </c>
      <c r="R17" s="81"/>
      <c r="S17" s="80"/>
      <c r="T17" s="81">
        <f t="shared" si="2"/>
        <v>0</v>
      </c>
      <c r="U17" s="81">
        <f t="shared" si="3"/>
        <v>0</v>
      </c>
      <c r="V17" s="81">
        <f t="shared" si="4"/>
        <v>0</v>
      </c>
      <c r="W17" s="81">
        <f t="shared" si="5"/>
        <v>0</v>
      </c>
      <c r="X17" s="81">
        <f t="shared" si="6"/>
        <v>0</v>
      </c>
      <c r="Y17" s="81">
        <f t="shared" si="7"/>
        <v>0</v>
      </c>
      <c r="Z17" s="81">
        <f t="shared" si="8"/>
        <v>0</v>
      </c>
      <c r="AA17" s="81">
        <f t="shared" si="9"/>
        <v>0</v>
      </c>
      <c r="AB17" s="81">
        <f t="shared" si="10"/>
        <v>0</v>
      </c>
      <c r="AC17" s="81">
        <f t="shared" si="11"/>
        <v>0</v>
      </c>
      <c r="AD17" s="81">
        <f t="shared" si="12"/>
        <v>10</v>
      </c>
      <c r="AE17" s="81">
        <f t="shared" si="13"/>
        <v>0</v>
      </c>
      <c r="AF17" s="81">
        <f t="shared" si="14"/>
        <v>0</v>
      </c>
      <c r="AG17" s="81">
        <f t="shared" si="15"/>
        <v>0</v>
      </c>
      <c r="AH17" s="81">
        <f t="shared" si="16"/>
        <v>0</v>
      </c>
      <c r="AI17" s="81">
        <f t="shared" si="17"/>
        <v>0</v>
      </c>
      <c r="AJ17" s="81">
        <f t="shared" si="18"/>
        <v>0</v>
      </c>
      <c r="AK17" s="81">
        <f t="shared" si="19"/>
        <v>0</v>
      </c>
      <c r="AL17" s="81">
        <f t="shared" si="20"/>
        <v>0</v>
      </c>
      <c r="AM17" s="81">
        <f t="shared" si="21"/>
        <v>0</v>
      </c>
      <c r="AN17" s="81">
        <f t="shared" si="22"/>
        <v>0</v>
      </c>
      <c r="AO17" s="81">
        <f t="shared" si="23"/>
        <v>0</v>
      </c>
      <c r="AP17" s="81">
        <f t="shared" si="24"/>
        <v>10</v>
      </c>
      <c r="AQ17" s="81">
        <f t="shared" si="25"/>
        <v>0</v>
      </c>
      <c r="AR17" s="81">
        <f t="shared" si="26"/>
        <v>0</v>
      </c>
      <c r="AS17" s="81">
        <f t="shared" si="27"/>
        <v>0</v>
      </c>
      <c r="AT17" s="81">
        <f t="shared" si="28"/>
        <v>0</v>
      </c>
      <c r="AU17" s="81">
        <f t="shared" si="29"/>
        <v>0</v>
      </c>
      <c r="AV17" s="81">
        <f t="shared" si="30"/>
        <v>0</v>
      </c>
      <c r="AW17" s="81">
        <f t="shared" si="31"/>
        <v>14</v>
      </c>
      <c r="AX17" s="81">
        <f t="shared" si="32"/>
        <v>0</v>
      </c>
      <c r="AY17" s="81">
        <f t="shared" si="33"/>
        <v>0</v>
      </c>
      <c r="AZ17" s="81">
        <f t="shared" si="34"/>
        <v>0</v>
      </c>
      <c r="BA17" s="81">
        <f t="shared" si="35"/>
        <v>0</v>
      </c>
      <c r="BB17" s="81">
        <f t="shared" si="36"/>
        <v>0</v>
      </c>
      <c r="BC17" s="81">
        <f t="shared" si="37"/>
        <v>0</v>
      </c>
      <c r="BD17" s="81">
        <f t="shared" si="38"/>
        <v>0</v>
      </c>
      <c r="BE17" s="81">
        <f t="shared" si="39"/>
        <v>0</v>
      </c>
      <c r="BF17" s="81">
        <f t="shared" si="40"/>
        <v>0</v>
      </c>
      <c r="BG17" s="81">
        <f t="shared" si="41"/>
        <v>0</v>
      </c>
      <c r="BH17" s="81">
        <f t="shared" si="42"/>
        <v>0</v>
      </c>
      <c r="BI17" s="81">
        <f t="shared" si="43"/>
        <v>0</v>
      </c>
      <c r="BJ17" s="81">
        <f t="shared" si="44"/>
        <v>0</v>
      </c>
      <c r="BK17" s="81">
        <f t="shared" si="45"/>
        <v>0</v>
      </c>
      <c r="BL17" s="81">
        <f t="shared" si="46"/>
        <v>0</v>
      </c>
      <c r="BM17" s="81">
        <f t="shared" si="47"/>
        <v>14</v>
      </c>
      <c r="BN17" s="81">
        <f t="shared" si="48"/>
        <v>0</v>
      </c>
      <c r="BO17" s="81">
        <f t="shared" si="49"/>
        <v>0</v>
      </c>
      <c r="BP17" s="81">
        <f t="shared" si="50"/>
        <v>0</v>
      </c>
      <c r="BQ17" s="81">
        <f t="shared" si="51"/>
        <v>0</v>
      </c>
      <c r="BR17" s="81">
        <f t="shared" si="52"/>
        <v>0</v>
      </c>
      <c r="BS17" s="81">
        <f t="shared" si="53"/>
        <v>0</v>
      </c>
      <c r="BT17" s="81">
        <f t="shared" si="54"/>
        <v>0</v>
      </c>
      <c r="BU17" s="81">
        <f t="shared" si="55"/>
        <v>0</v>
      </c>
      <c r="BV17" s="81">
        <f t="shared" si="56"/>
        <v>0</v>
      </c>
      <c r="BW17" s="81">
        <f t="shared" si="57"/>
        <v>0</v>
      </c>
      <c r="BX17" s="81">
        <f t="shared" si="58"/>
        <v>30</v>
      </c>
      <c r="BY17" s="81">
        <f t="shared" si="59"/>
        <v>0</v>
      </c>
      <c r="BZ17" s="81">
        <f t="shared" si="60"/>
        <v>0</v>
      </c>
      <c r="CA17" s="81">
        <f t="shared" si="61"/>
        <v>0</v>
      </c>
      <c r="CB17" s="81">
        <f t="shared" si="62"/>
        <v>0</v>
      </c>
      <c r="CC17" s="81">
        <f t="shared" si="63"/>
        <v>0</v>
      </c>
      <c r="CD17" s="81">
        <f t="shared" si="64"/>
        <v>0</v>
      </c>
      <c r="CE17" s="81">
        <f t="shared" si="65"/>
        <v>0</v>
      </c>
      <c r="CF17" s="81">
        <f t="shared" si="66"/>
        <v>0</v>
      </c>
      <c r="CG17" s="81">
        <f t="shared" si="67"/>
        <v>0</v>
      </c>
      <c r="CH17" s="81">
        <f t="shared" si="68"/>
        <v>0</v>
      </c>
      <c r="CI17" s="81">
        <f t="shared" si="69"/>
        <v>0</v>
      </c>
      <c r="CJ17" s="81">
        <f t="shared" si="70"/>
        <v>0</v>
      </c>
      <c r="CK17" s="81">
        <f t="shared" si="71"/>
        <v>0</v>
      </c>
      <c r="CL17" s="81">
        <f t="shared" si="72"/>
        <v>0</v>
      </c>
      <c r="CM17" s="81">
        <f t="shared" si="73"/>
        <v>0</v>
      </c>
      <c r="CN17" s="81">
        <f t="shared" si="74"/>
        <v>0</v>
      </c>
      <c r="CO17" s="81">
        <f t="shared" si="75"/>
        <v>0</v>
      </c>
      <c r="CP17" s="81">
        <f t="shared" si="76"/>
        <v>0</v>
      </c>
      <c r="CQ17" s="81">
        <f t="shared" si="77"/>
        <v>0</v>
      </c>
      <c r="CR17" s="81">
        <f t="shared" si="78"/>
        <v>0</v>
      </c>
      <c r="CS17" s="81">
        <f t="shared" si="79"/>
        <v>0</v>
      </c>
      <c r="CT17" s="81">
        <f t="shared" si="80"/>
        <v>0</v>
      </c>
      <c r="CU17" s="81">
        <f t="shared" si="81"/>
        <v>0</v>
      </c>
      <c r="CV17" s="81">
        <f t="shared" si="82"/>
        <v>0</v>
      </c>
      <c r="CW17" s="81">
        <f t="shared" si="83"/>
        <v>0</v>
      </c>
      <c r="CX17" s="81">
        <f t="shared" si="84"/>
        <v>0</v>
      </c>
      <c r="CY17" s="81">
        <f t="shared" si="85"/>
        <v>0</v>
      </c>
      <c r="CZ17" s="81">
        <f t="shared" si="86"/>
        <v>0</v>
      </c>
      <c r="DA17" s="81">
        <f t="shared" si="87"/>
        <v>0</v>
      </c>
      <c r="DB17" s="81">
        <f t="shared" si="88"/>
        <v>0</v>
      </c>
      <c r="DC17" s="81">
        <f t="shared" si="89"/>
        <v>0</v>
      </c>
      <c r="DD17" s="81">
        <f t="shared" si="90"/>
        <v>30</v>
      </c>
      <c r="DE17" s="81">
        <f t="shared" si="91"/>
        <v>0</v>
      </c>
      <c r="DF17" s="81">
        <f t="shared" si="92"/>
        <v>0</v>
      </c>
      <c r="DG17" s="81">
        <f t="shared" si="93"/>
        <v>0</v>
      </c>
      <c r="DH17" s="81">
        <f t="shared" si="94"/>
        <v>0</v>
      </c>
      <c r="DI17" s="81">
        <f t="shared" si="95"/>
        <v>0</v>
      </c>
      <c r="DJ17" s="81">
        <f t="shared" si="96"/>
        <v>0</v>
      </c>
      <c r="DK17" s="81">
        <f t="shared" si="97"/>
        <v>34</v>
      </c>
      <c r="DL17" s="81">
        <f t="shared" si="98"/>
        <v>0</v>
      </c>
      <c r="DM17" s="81">
        <f t="shared" si="99"/>
        <v>0</v>
      </c>
      <c r="DN17" s="81">
        <f t="shared" si="100"/>
        <v>0</v>
      </c>
      <c r="DO17" s="81">
        <f t="shared" si="101"/>
        <v>0</v>
      </c>
      <c r="DP17" s="81">
        <f t="shared" si="102"/>
        <v>0</v>
      </c>
      <c r="DQ17" s="81">
        <f t="shared" si="103"/>
        <v>0</v>
      </c>
      <c r="DR17" s="81">
        <f t="shared" si="104"/>
        <v>0</v>
      </c>
      <c r="DS17" s="81">
        <f t="shared" si="105"/>
        <v>0</v>
      </c>
      <c r="DT17" s="81">
        <f t="shared" si="106"/>
        <v>0</v>
      </c>
      <c r="DU17" s="81">
        <f t="shared" si="107"/>
        <v>0</v>
      </c>
      <c r="DV17" s="81">
        <f t="shared" si="108"/>
        <v>0</v>
      </c>
      <c r="DW17" s="81">
        <f t="shared" si="109"/>
        <v>0</v>
      </c>
      <c r="DX17" s="81">
        <f t="shared" si="110"/>
        <v>0</v>
      </c>
      <c r="DY17" s="81">
        <f t="shared" si="111"/>
        <v>0</v>
      </c>
      <c r="DZ17" s="81">
        <f t="shared" si="112"/>
        <v>0</v>
      </c>
      <c r="EA17" s="81">
        <f t="shared" si="113"/>
        <v>0</v>
      </c>
      <c r="EB17" s="81">
        <f t="shared" si="114"/>
        <v>0</v>
      </c>
      <c r="EC17" s="81">
        <f t="shared" si="115"/>
        <v>0</v>
      </c>
      <c r="ED17" s="81">
        <f t="shared" si="116"/>
        <v>0</v>
      </c>
      <c r="EE17" s="81">
        <f t="shared" si="117"/>
        <v>0</v>
      </c>
      <c r="EF17" s="81">
        <f t="shared" si="118"/>
        <v>0</v>
      </c>
      <c r="EG17" s="81">
        <f t="shared" si="119"/>
        <v>0</v>
      </c>
      <c r="EH17" s="81">
        <f t="shared" si="120"/>
        <v>0</v>
      </c>
      <c r="EI17" s="81">
        <f t="shared" si="121"/>
        <v>0</v>
      </c>
      <c r="EJ17" s="81">
        <f t="shared" si="122"/>
        <v>0</v>
      </c>
      <c r="EK17" s="81">
        <f t="shared" si="123"/>
        <v>0</v>
      </c>
      <c r="EL17" s="81">
        <f t="shared" si="124"/>
        <v>0</v>
      </c>
      <c r="EM17" s="81">
        <f t="shared" si="125"/>
        <v>0</v>
      </c>
      <c r="EN17" s="81">
        <f t="shared" si="126"/>
        <v>0</v>
      </c>
      <c r="EO17" s="81">
        <f t="shared" si="127"/>
        <v>0</v>
      </c>
      <c r="EP17" s="81">
        <f t="shared" si="128"/>
        <v>0</v>
      </c>
      <c r="EQ17" s="81">
        <f t="shared" si="129"/>
        <v>0</v>
      </c>
      <c r="ER17" s="81">
        <f t="shared" si="130"/>
        <v>0</v>
      </c>
      <c r="ES17" s="81">
        <f t="shared" si="131"/>
        <v>0</v>
      </c>
      <c r="ET17" s="81">
        <f t="shared" si="132"/>
        <v>0</v>
      </c>
      <c r="EU17" s="81">
        <f t="shared" si="133"/>
        <v>34</v>
      </c>
      <c r="EV17" s="81"/>
      <c r="EW17" s="81">
        <f t="shared" si="134"/>
        <v>11</v>
      </c>
      <c r="EX17" s="81">
        <f t="shared" si="135"/>
        <v>7</v>
      </c>
      <c r="EY17" s="81"/>
      <c r="EZ17" s="81">
        <f t="shared" si="136"/>
        <v>7</v>
      </c>
      <c r="FA17" s="81" t="e">
        <f>IF(P17=#REF!,IF(J17&lt;#REF!,#REF!,FE17),#REF!)</f>
        <v>#REF!</v>
      </c>
      <c r="FB17" s="81" t="e">
        <f>IF(P17=#REF!,IF(J17&lt;#REF!,0,1))</f>
        <v>#REF!</v>
      </c>
      <c r="FC17" s="81" t="e">
        <f>IF(AND(EZ17&gt;=21,EZ17&lt;&gt;0),EZ17,IF(P17&lt;#REF!,"СТОП",FA17+FB17))</f>
        <v>#REF!</v>
      </c>
      <c r="FD17" s="81"/>
      <c r="FE17" s="81">
        <v>15</v>
      </c>
      <c r="FF17" s="81">
        <v>16</v>
      </c>
      <c r="FG17" s="81"/>
      <c r="FH17" s="82">
        <f t="shared" si="137"/>
        <v>0</v>
      </c>
      <c r="FI17" s="82">
        <f t="shared" si="138"/>
        <v>0</v>
      </c>
      <c r="FJ17" s="82">
        <f t="shared" si="139"/>
        <v>0</v>
      </c>
      <c r="FK17" s="82">
        <f t="shared" si="140"/>
        <v>0</v>
      </c>
      <c r="FL17" s="82">
        <f t="shared" si="141"/>
        <v>0</v>
      </c>
      <c r="FM17" s="82">
        <f t="shared" si="142"/>
        <v>0</v>
      </c>
      <c r="FN17" s="82">
        <f t="shared" si="143"/>
        <v>0</v>
      </c>
      <c r="FO17" s="82">
        <f t="shared" si="144"/>
        <v>0</v>
      </c>
      <c r="FP17" s="82">
        <f t="shared" si="145"/>
        <v>0</v>
      </c>
      <c r="FQ17" s="82">
        <f t="shared" si="146"/>
        <v>0</v>
      </c>
      <c r="FR17" s="82">
        <f t="shared" si="147"/>
        <v>10</v>
      </c>
      <c r="FS17" s="82">
        <f t="shared" si="148"/>
        <v>0</v>
      </c>
      <c r="FT17" s="82">
        <f t="shared" si="149"/>
        <v>0</v>
      </c>
      <c r="FU17" s="82">
        <f t="shared" si="150"/>
        <v>0</v>
      </c>
      <c r="FV17" s="82">
        <f t="shared" si="151"/>
        <v>0</v>
      </c>
      <c r="FW17" s="82">
        <f t="shared" si="152"/>
        <v>0</v>
      </c>
      <c r="FX17" s="82">
        <f t="shared" si="153"/>
        <v>0</v>
      </c>
      <c r="FY17" s="82">
        <f t="shared" si="154"/>
        <v>0</v>
      </c>
      <c r="FZ17" s="82">
        <f t="shared" si="155"/>
        <v>0</v>
      </c>
      <c r="GA17" s="82">
        <f t="shared" si="156"/>
        <v>0</v>
      </c>
      <c r="GB17" s="82">
        <f t="shared" si="157"/>
        <v>0</v>
      </c>
      <c r="GC17" s="82">
        <f t="shared" si="158"/>
        <v>0</v>
      </c>
      <c r="GD17" s="82">
        <f t="shared" si="159"/>
        <v>10</v>
      </c>
      <c r="GE17" s="82">
        <f t="shared" si="160"/>
        <v>0</v>
      </c>
      <c r="GF17" s="82">
        <f t="shared" si="161"/>
        <v>0</v>
      </c>
      <c r="GG17" s="82">
        <f t="shared" si="162"/>
        <v>0</v>
      </c>
      <c r="GH17" s="82">
        <f t="shared" si="163"/>
        <v>0</v>
      </c>
      <c r="GI17" s="82">
        <f t="shared" si="164"/>
        <v>0</v>
      </c>
      <c r="GJ17" s="82">
        <f t="shared" si="165"/>
        <v>0</v>
      </c>
      <c r="GK17" s="82">
        <f t="shared" si="166"/>
        <v>14</v>
      </c>
      <c r="GL17" s="82">
        <f t="shared" si="167"/>
        <v>0</v>
      </c>
      <c r="GM17" s="82">
        <f t="shared" si="168"/>
        <v>0</v>
      </c>
      <c r="GN17" s="82">
        <f t="shared" si="169"/>
        <v>0</v>
      </c>
      <c r="GO17" s="82">
        <f t="shared" si="170"/>
        <v>0</v>
      </c>
      <c r="GP17" s="82">
        <f t="shared" si="171"/>
        <v>0</v>
      </c>
      <c r="GQ17" s="82">
        <f t="shared" si="172"/>
        <v>0</v>
      </c>
      <c r="GR17" s="82">
        <f t="shared" si="173"/>
        <v>0</v>
      </c>
      <c r="GS17" s="82">
        <f t="shared" si="174"/>
        <v>0</v>
      </c>
      <c r="GT17" s="82">
        <f t="shared" si="175"/>
        <v>0</v>
      </c>
      <c r="GU17" s="82">
        <f t="shared" si="176"/>
        <v>0</v>
      </c>
      <c r="GV17" s="82">
        <f t="shared" si="177"/>
        <v>0</v>
      </c>
      <c r="GW17" s="82">
        <f t="shared" si="178"/>
        <v>0</v>
      </c>
      <c r="GX17" s="82">
        <f t="shared" si="179"/>
        <v>0</v>
      </c>
      <c r="GY17" s="82">
        <f t="shared" si="180"/>
        <v>0</v>
      </c>
      <c r="GZ17" s="82">
        <f t="shared" si="181"/>
        <v>0</v>
      </c>
      <c r="HA17" s="82">
        <f t="shared" si="182"/>
        <v>14</v>
      </c>
      <c r="HB17" s="82">
        <f t="shared" si="183"/>
        <v>0</v>
      </c>
      <c r="HC17" s="82">
        <f t="shared" si="184"/>
        <v>0</v>
      </c>
      <c r="HD17" s="82">
        <f t="shared" si="185"/>
        <v>0</v>
      </c>
      <c r="HE17" s="82">
        <f t="shared" si="186"/>
        <v>0</v>
      </c>
      <c r="HF17" s="82">
        <f t="shared" si="187"/>
        <v>0</v>
      </c>
      <c r="HG17" s="82">
        <f t="shared" si="188"/>
        <v>0</v>
      </c>
      <c r="HH17" s="82">
        <f t="shared" si="189"/>
        <v>0</v>
      </c>
      <c r="HI17" s="82">
        <f t="shared" si="190"/>
        <v>0</v>
      </c>
      <c r="HJ17" s="82">
        <f t="shared" si="191"/>
        <v>0</v>
      </c>
      <c r="HK17" s="82">
        <f t="shared" si="192"/>
        <v>0</v>
      </c>
      <c r="HL17" s="82">
        <f t="shared" si="193"/>
        <v>75</v>
      </c>
      <c r="HM17" s="82">
        <f t="shared" si="194"/>
        <v>0</v>
      </c>
      <c r="HN17" s="82">
        <f t="shared" si="195"/>
        <v>0</v>
      </c>
      <c r="HO17" s="82">
        <f t="shared" si="196"/>
        <v>0</v>
      </c>
      <c r="HP17" s="82">
        <f t="shared" si="197"/>
        <v>0</v>
      </c>
      <c r="HQ17" s="82">
        <f t="shared" si="198"/>
        <v>0</v>
      </c>
      <c r="HR17" s="82">
        <f t="shared" si="199"/>
        <v>0</v>
      </c>
      <c r="HS17" s="82">
        <f t="shared" si="200"/>
        <v>0</v>
      </c>
      <c r="HT17" s="82">
        <f t="shared" si="201"/>
        <v>0</v>
      </c>
      <c r="HU17" s="82">
        <f t="shared" si="202"/>
        <v>0</v>
      </c>
      <c r="HV17" s="82">
        <f t="shared" si="203"/>
        <v>0</v>
      </c>
      <c r="HW17" s="82">
        <f t="shared" si="204"/>
        <v>0</v>
      </c>
      <c r="HX17" s="82">
        <f t="shared" si="205"/>
        <v>75</v>
      </c>
      <c r="HY17" s="82">
        <f t="shared" si="206"/>
        <v>0</v>
      </c>
      <c r="HZ17" s="82">
        <f t="shared" si="207"/>
        <v>0</v>
      </c>
      <c r="IA17" s="82">
        <f t="shared" si="208"/>
        <v>0</v>
      </c>
      <c r="IB17" s="82">
        <f t="shared" si="209"/>
        <v>0</v>
      </c>
      <c r="IC17" s="82">
        <f t="shared" si="210"/>
        <v>0</v>
      </c>
      <c r="ID17" s="82">
        <f t="shared" si="211"/>
        <v>0</v>
      </c>
      <c r="IE17" s="82">
        <f t="shared" si="212"/>
        <v>85</v>
      </c>
      <c r="IF17" s="82">
        <f t="shared" si="213"/>
        <v>0</v>
      </c>
      <c r="IG17" s="82">
        <f t="shared" si="214"/>
        <v>0</v>
      </c>
      <c r="IH17" s="82">
        <f t="shared" si="215"/>
        <v>0</v>
      </c>
      <c r="II17" s="82">
        <f t="shared" si="216"/>
        <v>0</v>
      </c>
      <c r="IJ17" s="82">
        <f t="shared" si="217"/>
        <v>0</v>
      </c>
      <c r="IK17" s="82">
        <f t="shared" si="218"/>
        <v>0</v>
      </c>
      <c r="IL17" s="82">
        <f t="shared" si="219"/>
        <v>0</v>
      </c>
      <c r="IM17" s="82">
        <f t="shared" si="220"/>
        <v>0</v>
      </c>
      <c r="IN17" s="82">
        <f t="shared" si="221"/>
        <v>0</v>
      </c>
      <c r="IO17" s="82">
        <f t="shared" si="222"/>
        <v>0</v>
      </c>
      <c r="IP17" s="82">
        <f t="shared" si="223"/>
        <v>0</v>
      </c>
      <c r="IQ17" s="82">
        <f t="shared" si="224"/>
        <v>0</v>
      </c>
      <c r="IR17" s="82">
        <f t="shared" si="225"/>
        <v>0</v>
      </c>
      <c r="IS17" s="82">
        <f t="shared" si="226"/>
        <v>0</v>
      </c>
      <c r="IT17" s="82">
        <f t="shared" si="227"/>
        <v>0</v>
      </c>
      <c r="IU17" s="82">
        <f t="shared" si="228"/>
        <v>85</v>
      </c>
      <c r="IV17" s="81"/>
    </row>
    <row r="18" spans="1:256" s="84" customFormat="1" ht="99">
      <c r="A18" s="70">
        <v>9</v>
      </c>
      <c r="B18" s="57">
        <v>98</v>
      </c>
      <c r="C18" s="91" t="s">
        <v>138</v>
      </c>
      <c r="D18" s="71" t="s">
        <v>34</v>
      </c>
      <c r="E18" s="58" t="s">
        <v>125</v>
      </c>
      <c r="F18" s="66" t="s">
        <v>129</v>
      </c>
      <c r="G18" s="95" t="s">
        <v>36</v>
      </c>
      <c r="H18" s="123">
        <v>2</v>
      </c>
      <c r="I18" s="124">
        <v>22</v>
      </c>
      <c r="J18" s="124">
        <v>10</v>
      </c>
      <c r="K18" s="125">
        <v>11</v>
      </c>
      <c r="L18" s="126">
        <v>16</v>
      </c>
      <c r="M18" s="124">
        <v>5</v>
      </c>
      <c r="N18" s="124">
        <v>15</v>
      </c>
      <c r="O18" s="127">
        <v>6</v>
      </c>
      <c r="P18" s="128">
        <f t="shared" si="0"/>
        <v>44</v>
      </c>
      <c r="Q18" s="85">
        <f t="shared" si="1"/>
        <v>33</v>
      </c>
      <c r="R18" s="81"/>
      <c r="S18" s="80"/>
      <c r="T18" s="81">
        <f t="shared" si="2"/>
        <v>0</v>
      </c>
      <c r="U18" s="81">
        <f t="shared" si="3"/>
        <v>22</v>
      </c>
      <c r="V18" s="81">
        <f t="shared" si="4"/>
        <v>0</v>
      </c>
      <c r="W18" s="81">
        <f t="shared" si="5"/>
        <v>0</v>
      </c>
      <c r="X18" s="81">
        <f t="shared" si="6"/>
        <v>0</v>
      </c>
      <c r="Y18" s="81">
        <f t="shared" si="7"/>
        <v>0</v>
      </c>
      <c r="Z18" s="81">
        <f t="shared" si="8"/>
        <v>0</v>
      </c>
      <c r="AA18" s="81">
        <f t="shared" si="9"/>
        <v>0</v>
      </c>
      <c r="AB18" s="81">
        <f t="shared" si="10"/>
        <v>0</v>
      </c>
      <c r="AC18" s="81">
        <f t="shared" si="11"/>
        <v>0</v>
      </c>
      <c r="AD18" s="81">
        <f t="shared" si="12"/>
        <v>0</v>
      </c>
      <c r="AE18" s="81">
        <f t="shared" si="13"/>
        <v>0</v>
      </c>
      <c r="AF18" s="81">
        <f t="shared" si="14"/>
        <v>0</v>
      </c>
      <c r="AG18" s="81">
        <f t="shared" si="15"/>
        <v>0</v>
      </c>
      <c r="AH18" s="81">
        <f t="shared" si="16"/>
        <v>0</v>
      </c>
      <c r="AI18" s="81">
        <f t="shared" si="17"/>
        <v>0</v>
      </c>
      <c r="AJ18" s="81">
        <f t="shared" si="18"/>
        <v>0</v>
      </c>
      <c r="AK18" s="81">
        <f t="shared" si="19"/>
        <v>0</v>
      </c>
      <c r="AL18" s="81">
        <f t="shared" si="20"/>
        <v>0</v>
      </c>
      <c r="AM18" s="81">
        <f t="shared" si="21"/>
        <v>0</v>
      </c>
      <c r="AN18" s="81">
        <f t="shared" si="22"/>
        <v>0</v>
      </c>
      <c r="AO18" s="81">
        <f t="shared" si="23"/>
        <v>0</v>
      </c>
      <c r="AP18" s="81">
        <f t="shared" si="24"/>
        <v>22</v>
      </c>
      <c r="AQ18" s="81">
        <f t="shared" si="25"/>
        <v>0</v>
      </c>
      <c r="AR18" s="81">
        <f t="shared" si="26"/>
        <v>0</v>
      </c>
      <c r="AS18" s="81">
        <f t="shared" si="27"/>
        <v>0</v>
      </c>
      <c r="AT18" s="81">
        <f t="shared" si="28"/>
        <v>0</v>
      </c>
      <c r="AU18" s="81">
        <f t="shared" si="29"/>
        <v>0</v>
      </c>
      <c r="AV18" s="81">
        <f t="shared" si="30"/>
        <v>0</v>
      </c>
      <c r="AW18" s="81">
        <f t="shared" si="31"/>
        <v>0</v>
      </c>
      <c r="AX18" s="81">
        <f t="shared" si="32"/>
        <v>0</v>
      </c>
      <c r="AY18" s="81">
        <f t="shared" si="33"/>
        <v>0</v>
      </c>
      <c r="AZ18" s="81">
        <f t="shared" si="34"/>
        <v>11</v>
      </c>
      <c r="BA18" s="81">
        <f t="shared" si="35"/>
        <v>0</v>
      </c>
      <c r="BB18" s="81">
        <f t="shared" si="36"/>
        <v>0</v>
      </c>
      <c r="BC18" s="81">
        <f t="shared" si="37"/>
        <v>0</v>
      </c>
      <c r="BD18" s="81">
        <f t="shared" si="38"/>
        <v>0</v>
      </c>
      <c r="BE18" s="81">
        <f t="shared" si="39"/>
        <v>0</v>
      </c>
      <c r="BF18" s="81">
        <f t="shared" si="40"/>
        <v>0</v>
      </c>
      <c r="BG18" s="81">
        <f t="shared" si="41"/>
        <v>0</v>
      </c>
      <c r="BH18" s="81">
        <f t="shared" si="42"/>
        <v>0</v>
      </c>
      <c r="BI18" s="81">
        <f t="shared" si="43"/>
        <v>0</v>
      </c>
      <c r="BJ18" s="81">
        <f t="shared" si="44"/>
        <v>0</v>
      </c>
      <c r="BK18" s="81">
        <f t="shared" si="45"/>
        <v>0</v>
      </c>
      <c r="BL18" s="81">
        <f t="shared" si="46"/>
        <v>0</v>
      </c>
      <c r="BM18" s="81">
        <f t="shared" si="47"/>
        <v>11</v>
      </c>
      <c r="BN18" s="81">
        <f t="shared" si="48"/>
        <v>0</v>
      </c>
      <c r="BO18" s="81">
        <f t="shared" si="49"/>
        <v>42</v>
      </c>
      <c r="BP18" s="81">
        <f t="shared" si="50"/>
        <v>0</v>
      </c>
      <c r="BQ18" s="81">
        <f t="shared" si="51"/>
        <v>0</v>
      </c>
      <c r="BR18" s="81">
        <f t="shared" si="52"/>
        <v>0</v>
      </c>
      <c r="BS18" s="81">
        <f t="shared" si="53"/>
        <v>0</v>
      </c>
      <c r="BT18" s="81">
        <f t="shared" si="54"/>
        <v>0</v>
      </c>
      <c r="BU18" s="81">
        <f t="shared" si="55"/>
        <v>0</v>
      </c>
      <c r="BV18" s="81">
        <f t="shared" si="56"/>
        <v>0</v>
      </c>
      <c r="BW18" s="81">
        <f t="shared" si="57"/>
        <v>0</v>
      </c>
      <c r="BX18" s="81">
        <f t="shared" si="58"/>
        <v>0</v>
      </c>
      <c r="BY18" s="81">
        <f t="shared" si="59"/>
        <v>0</v>
      </c>
      <c r="BZ18" s="81">
        <f t="shared" si="60"/>
        <v>0</v>
      </c>
      <c r="CA18" s="81">
        <f t="shared" si="61"/>
        <v>0</v>
      </c>
      <c r="CB18" s="81">
        <f t="shared" si="62"/>
        <v>0</v>
      </c>
      <c r="CC18" s="81">
        <f t="shared" si="63"/>
        <v>0</v>
      </c>
      <c r="CD18" s="81">
        <f t="shared" si="64"/>
        <v>0</v>
      </c>
      <c r="CE18" s="81">
        <f t="shared" si="65"/>
        <v>0</v>
      </c>
      <c r="CF18" s="81">
        <f t="shared" si="66"/>
        <v>0</v>
      </c>
      <c r="CG18" s="81">
        <f t="shared" si="67"/>
        <v>0</v>
      </c>
      <c r="CH18" s="81">
        <f t="shared" si="68"/>
        <v>0</v>
      </c>
      <c r="CI18" s="81">
        <f t="shared" si="69"/>
        <v>0</v>
      </c>
      <c r="CJ18" s="81">
        <f t="shared" si="70"/>
        <v>0</v>
      </c>
      <c r="CK18" s="81">
        <f t="shared" si="71"/>
        <v>0</v>
      </c>
      <c r="CL18" s="81">
        <f t="shared" si="72"/>
        <v>0</v>
      </c>
      <c r="CM18" s="81">
        <f t="shared" si="73"/>
        <v>0</v>
      </c>
      <c r="CN18" s="81">
        <f t="shared" si="74"/>
        <v>0</v>
      </c>
      <c r="CO18" s="81">
        <f t="shared" si="75"/>
        <v>0</v>
      </c>
      <c r="CP18" s="81">
        <f t="shared" si="76"/>
        <v>0</v>
      </c>
      <c r="CQ18" s="81">
        <f t="shared" si="77"/>
        <v>0</v>
      </c>
      <c r="CR18" s="81">
        <f t="shared" si="78"/>
        <v>0</v>
      </c>
      <c r="CS18" s="81">
        <f t="shared" si="79"/>
        <v>0</v>
      </c>
      <c r="CT18" s="81">
        <f t="shared" si="80"/>
        <v>0</v>
      </c>
      <c r="CU18" s="81">
        <f t="shared" si="81"/>
        <v>0</v>
      </c>
      <c r="CV18" s="81">
        <f t="shared" si="82"/>
        <v>0</v>
      </c>
      <c r="CW18" s="81">
        <f t="shared" si="83"/>
        <v>0</v>
      </c>
      <c r="CX18" s="81">
        <f t="shared" si="84"/>
        <v>0</v>
      </c>
      <c r="CY18" s="81">
        <f t="shared" si="85"/>
        <v>0</v>
      </c>
      <c r="CZ18" s="81">
        <f t="shared" si="86"/>
        <v>0</v>
      </c>
      <c r="DA18" s="81">
        <f t="shared" si="87"/>
        <v>0</v>
      </c>
      <c r="DB18" s="81">
        <f t="shared" si="88"/>
        <v>0</v>
      </c>
      <c r="DC18" s="81">
        <f t="shared" si="89"/>
        <v>0</v>
      </c>
      <c r="DD18" s="81">
        <f t="shared" si="90"/>
        <v>42</v>
      </c>
      <c r="DE18" s="81">
        <f t="shared" si="91"/>
        <v>0</v>
      </c>
      <c r="DF18" s="81">
        <f t="shared" si="92"/>
        <v>0</v>
      </c>
      <c r="DG18" s="81">
        <f t="shared" si="93"/>
        <v>0</v>
      </c>
      <c r="DH18" s="81">
        <f t="shared" si="94"/>
        <v>0</v>
      </c>
      <c r="DI18" s="81">
        <f t="shared" si="95"/>
        <v>0</v>
      </c>
      <c r="DJ18" s="81">
        <f t="shared" si="96"/>
        <v>0</v>
      </c>
      <c r="DK18" s="81">
        <f t="shared" si="97"/>
        <v>0</v>
      </c>
      <c r="DL18" s="81">
        <f t="shared" si="98"/>
        <v>0</v>
      </c>
      <c r="DM18" s="81">
        <f t="shared" si="99"/>
        <v>0</v>
      </c>
      <c r="DN18" s="81">
        <f t="shared" si="100"/>
        <v>31</v>
      </c>
      <c r="DO18" s="81">
        <f t="shared" si="101"/>
        <v>0</v>
      </c>
      <c r="DP18" s="81">
        <f t="shared" si="102"/>
        <v>0</v>
      </c>
      <c r="DQ18" s="81">
        <f t="shared" si="103"/>
        <v>0</v>
      </c>
      <c r="DR18" s="81">
        <f t="shared" si="104"/>
        <v>0</v>
      </c>
      <c r="DS18" s="81">
        <f t="shared" si="105"/>
        <v>0</v>
      </c>
      <c r="DT18" s="81">
        <f t="shared" si="106"/>
        <v>0</v>
      </c>
      <c r="DU18" s="81">
        <f t="shared" si="107"/>
        <v>0</v>
      </c>
      <c r="DV18" s="81">
        <f t="shared" si="108"/>
        <v>0</v>
      </c>
      <c r="DW18" s="81">
        <f t="shared" si="109"/>
        <v>0</v>
      </c>
      <c r="DX18" s="81">
        <f t="shared" si="110"/>
        <v>0</v>
      </c>
      <c r="DY18" s="81">
        <f t="shared" si="111"/>
        <v>0</v>
      </c>
      <c r="DZ18" s="81">
        <f t="shared" si="112"/>
        <v>0</v>
      </c>
      <c r="EA18" s="81">
        <f t="shared" si="113"/>
        <v>0</v>
      </c>
      <c r="EB18" s="81">
        <f t="shared" si="114"/>
        <v>0</v>
      </c>
      <c r="EC18" s="81">
        <f t="shared" si="115"/>
        <v>0</v>
      </c>
      <c r="ED18" s="81">
        <f t="shared" si="116"/>
        <v>0</v>
      </c>
      <c r="EE18" s="81">
        <f t="shared" si="117"/>
        <v>0</v>
      </c>
      <c r="EF18" s="81">
        <f t="shared" si="118"/>
        <v>0</v>
      </c>
      <c r="EG18" s="81">
        <f t="shared" si="119"/>
        <v>0</v>
      </c>
      <c r="EH18" s="81">
        <f t="shared" si="120"/>
        <v>0</v>
      </c>
      <c r="EI18" s="81">
        <f t="shared" si="121"/>
        <v>0</v>
      </c>
      <c r="EJ18" s="81">
        <f t="shared" si="122"/>
        <v>0</v>
      </c>
      <c r="EK18" s="81">
        <f t="shared" si="123"/>
        <v>0</v>
      </c>
      <c r="EL18" s="81">
        <f t="shared" si="124"/>
        <v>0</v>
      </c>
      <c r="EM18" s="81">
        <f t="shared" si="125"/>
        <v>0</v>
      </c>
      <c r="EN18" s="81">
        <f t="shared" si="126"/>
        <v>0</v>
      </c>
      <c r="EO18" s="81">
        <f t="shared" si="127"/>
        <v>0</v>
      </c>
      <c r="EP18" s="81">
        <f t="shared" si="128"/>
        <v>0</v>
      </c>
      <c r="EQ18" s="81">
        <f t="shared" si="129"/>
        <v>0</v>
      </c>
      <c r="ER18" s="81">
        <f t="shared" si="130"/>
        <v>0</v>
      </c>
      <c r="ES18" s="81">
        <f t="shared" si="131"/>
        <v>0</v>
      </c>
      <c r="ET18" s="81">
        <f t="shared" si="132"/>
        <v>0</v>
      </c>
      <c r="EU18" s="81">
        <f t="shared" si="133"/>
        <v>31</v>
      </c>
      <c r="EV18" s="81"/>
      <c r="EW18" s="81">
        <f t="shared" si="134"/>
        <v>2</v>
      </c>
      <c r="EX18" s="81">
        <f t="shared" si="135"/>
        <v>10</v>
      </c>
      <c r="EY18" s="81"/>
      <c r="EZ18" s="81">
        <f t="shared" si="136"/>
        <v>2</v>
      </c>
      <c r="FA18" s="81" t="e">
        <f>IF(P18=#REF!,IF(J18&lt;#REF!,#REF!,FE18),#REF!)</f>
        <v>#REF!</v>
      </c>
      <c r="FB18" s="81" t="e">
        <f>IF(P18=#REF!,IF(J18&lt;#REF!,0,1))</f>
        <v>#REF!</v>
      </c>
      <c r="FC18" s="81" t="e">
        <f>IF(AND(EZ18&gt;=21,EZ18&lt;&gt;0),EZ18,IF(P18&lt;#REF!,"СТОП",FA18+FB18))</f>
        <v>#REF!</v>
      </c>
      <c r="FD18" s="81"/>
      <c r="FE18" s="81">
        <v>15</v>
      </c>
      <c r="FF18" s="81">
        <v>16</v>
      </c>
      <c r="FG18" s="81"/>
      <c r="FH18" s="82">
        <f t="shared" si="137"/>
        <v>0</v>
      </c>
      <c r="FI18" s="82">
        <f t="shared" si="138"/>
        <v>22</v>
      </c>
      <c r="FJ18" s="82">
        <f t="shared" si="139"/>
        <v>0</v>
      </c>
      <c r="FK18" s="82">
        <f t="shared" si="140"/>
        <v>0</v>
      </c>
      <c r="FL18" s="82">
        <f t="shared" si="141"/>
        <v>0</v>
      </c>
      <c r="FM18" s="82">
        <f t="shared" si="142"/>
        <v>0</v>
      </c>
      <c r="FN18" s="82">
        <f t="shared" si="143"/>
        <v>0</v>
      </c>
      <c r="FO18" s="82">
        <f t="shared" si="144"/>
        <v>0</v>
      </c>
      <c r="FP18" s="82">
        <f t="shared" si="145"/>
        <v>0</v>
      </c>
      <c r="FQ18" s="82">
        <f t="shared" si="146"/>
        <v>0</v>
      </c>
      <c r="FR18" s="82">
        <f t="shared" si="147"/>
        <v>0</v>
      </c>
      <c r="FS18" s="82">
        <f t="shared" si="148"/>
        <v>0</v>
      </c>
      <c r="FT18" s="82">
        <f t="shared" si="149"/>
        <v>0</v>
      </c>
      <c r="FU18" s="82">
        <f t="shared" si="150"/>
        <v>0</v>
      </c>
      <c r="FV18" s="82">
        <f t="shared" si="151"/>
        <v>0</v>
      </c>
      <c r="FW18" s="82">
        <f t="shared" si="152"/>
        <v>0</v>
      </c>
      <c r="FX18" s="82">
        <f t="shared" si="153"/>
        <v>0</v>
      </c>
      <c r="FY18" s="82">
        <f t="shared" si="154"/>
        <v>0</v>
      </c>
      <c r="FZ18" s="82">
        <f t="shared" si="155"/>
        <v>0</v>
      </c>
      <c r="GA18" s="82">
        <f t="shared" si="156"/>
        <v>0</v>
      </c>
      <c r="GB18" s="82">
        <f t="shared" si="157"/>
        <v>0</v>
      </c>
      <c r="GC18" s="82">
        <f t="shared" si="158"/>
        <v>0</v>
      </c>
      <c r="GD18" s="82">
        <f t="shared" si="159"/>
        <v>22</v>
      </c>
      <c r="GE18" s="82">
        <f t="shared" si="160"/>
        <v>0</v>
      </c>
      <c r="GF18" s="82">
        <f t="shared" si="161"/>
        <v>0</v>
      </c>
      <c r="GG18" s="82">
        <f t="shared" si="162"/>
        <v>0</v>
      </c>
      <c r="GH18" s="82">
        <f t="shared" si="163"/>
        <v>0</v>
      </c>
      <c r="GI18" s="82">
        <f t="shared" si="164"/>
        <v>0</v>
      </c>
      <c r="GJ18" s="82">
        <f t="shared" si="165"/>
        <v>0</v>
      </c>
      <c r="GK18" s="82">
        <f t="shared" si="166"/>
        <v>0</v>
      </c>
      <c r="GL18" s="82">
        <f t="shared" si="167"/>
        <v>0</v>
      </c>
      <c r="GM18" s="82">
        <f t="shared" si="168"/>
        <v>0</v>
      </c>
      <c r="GN18" s="82">
        <f t="shared" si="169"/>
        <v>11</v>
      </c>
      <c r="GO18" s="82">
        <f t="shared" si="170"/>
        <v>0</v>
      </c>
      <c r="GP18" s="82">
        <f t="shared" si="171"/>
        <v>0</v>
      </c>
      <c r="GQ18" s="82">
        <f t="shared" si="172"/>
        <v>0</v>
      </c>
      <c r="GR18" s="82">
        <f t="shared" si="173"/>
        <v>0</v>
      </c>
      <c r="GS18" s="82">
        <f t="shared" si="174"/>
        <v>0</v>
      </c>
      <c r="GT18" s="82">
        <f t="shared" si="175"/>
        <v>0</v>
      </c>
      <c r="GU18" s="82">
        <f t="shared" si="176"/>
        <v>0</v>
      </c>
      <c r="GV18" s="82">
        <f t="shared" si="177"/>
        <v>0</v>
      </c>
      <c r="GW18" s="82">
        <f t="shared" si="178"/>
        <v>0</v>
      </c>
      <c r="GX18" s="82">
        <f t="shared" si="179"/>
        <v>0</v>
      </c>
      <c r="GY18" s="82">
        <f t="shared" si="180"/>
        <v>0</v>
      </c>
      <c r="GZ18" s="82">
        <f t="shared" si="181"/>
        <v>0</v>
      </c>
      <c r="HA18" s="82">
        <f t="shared" si="182"/>
        <v>11</v>
      </c>
      <c r="HB18" s="82">
        <f t="shared" si="183"/>
        <v>0</v>
      </c>
      <c r="HC18" s="82">
        <f t="shared" si="184"/>
        <v>98</v>
      </c>
      <c r="HD18" s="82">
        <f t="shared" si="185"/>
        <v>0</v>
      </c>
      <c r="HE18" s="82">
        <f t="shared" si="186"/>
        <v>0</v>
      </c>
      <c r="HF18" s="82">
        <f t="shared" si="187"/>
        <v>0</v>
      </c>
      <c r="HG18" s="82">
        <f t="shared" si="188"/>
        <v>0</v>
      </c>
      <c r="HH18" s="82">
        <f t="shared" si="189"/>
        <v>0</v>
      </c>
      <c r="HI18" s="82">
        <f t="shared" si="190"/>
        <v>0</v>
      </c>
      <c r="HJ18" s="82">
        <f t="shared" si="191"/>
        <v>0</v>
      </c>
      <c r="HK18" s="82">
        <f t="shared" si="192"/>
        <v>0</v>
      </c>
      <c r="HL18" s="82">
        <f t="shared" si="193"/>
        <v>0</v>
      </c>
      <c r="HM18" s="82">
        <f t="shared" si="194"/>
        <v>0</v>
      </c>
      <c r="HN18" s="82">
        <f t="shared" si="195"/>
        <v>0</v>
      </c>
      <c r="HO18" s="82">
        <f t="shared" si="196"/>
        <v>0</v>
      </c>
      <c r="HP18" s="82">
        <f t="shared" si="197"/>
        <v>0</v>
      </c>
      <c r="HQ18" s="82">
        <f t="shared" si="198"/>
        <v>0</v>
      </c>
      <c r="HR18" s="82">
        <f t="shared" si="199"/>
        <v>0</v>
      </c>
      <c r="HS18" s="82">
        <f t="shared" si="200"/>
        <v>0</v>
      </c>
      <c r="HT18" s="82">
        <f t="shared" si="201"/>
        <v>0</v>
      </c>
      <c r="HU18" s="82">
        <f t="shared" si="202"/>
        <v>0</v>
      </c>
      <c r="HV18" s="82">
        <f t="shared" si="203"/>
        <v>0</v>
      </c>
      <c r="HW18" s="82">
        <f t="shared" si="204"/>
        <v>0</v>
      </c>
      <c r="HX18" s="82">
        <f t="shared" si="205"/>
        <v>98</v>
      </c>
      <c r="HY18" s="82">
        <f t="shared" si="206"/>
        <v>0</v>
      </c>
      <c r="HZ18" s="82">
        <f t="shared" si="207"/>
        <v>0</v>
      </c>
      <c r="IA18" s="82">
        <f t="shared" si="208"/>
        <v>0</v>
      </c>
      <c r="IB18" s="82">
        <f t="shared" si="209"/>
        <v>0</v>
      </c>
      <c r="IC18" s="82">
        <f t="shared" si="210"/>
        <v>0</v>
      </c>
      <c r="ID18" s="82">
        <f t="shared" si="211"/>
        <v>0</v>
      </c>
      <c r="IE18" s="82">
        <f t="shared" si="212"/>
        <v>0</v>
      </c>
      <c r="IF18" s="82">
        <f t="shared" si="213"/>
        <v>0</v>
      </c>
      <c r="IG18" s="82">
        <f t="shared" si="214"/>
        <v>0</v>
      </c>
      <c r="IH18" s="82">
        <f t="shared" si="215"/>
        <v>78</v>
      </c>
      <c r="II18" s="82">
        <f t="shared" si="216"/>
        <v>0</v>
      </c>
      <c r="IJ18" s="82">
        <f t="shared" si="217"/>
        <v>0</v>
      </c>
      <c r="IK18" s="82">
        <f t="shared" si="218"/>
        <v>0</v>
      </c>
      <c r="IL18" s="82">
        <f t="shared" si="219"/>
        <v>0</v>
      </c>
      <c r="IM18" s="82">
        <f t="shared" si="220"/>
        <v>0</v>
      </c>
      <c r="IN18" s="82">
        <f t="shared" si="221"/>
        <v>0</v>
      </c>
      <c r="IO18" s="82">
        <f t="shared" si="222"/>
        <v>0</v>
      </c>
      <c r="IP18" s="82">
        <f t="shared" si="223"/>
        <v>0</v>
      </c>
      <c r="IQ18" s="82">
        <f t="shared" si="224"/>
        <v>0</v>
      </c>
      <c r="IR18" s="82">
        <f t="shared" si="225"/>
        <v>0</v>
      </c>
      <c r="IS18" s="82">
        <f t="shared" si="226"/>
        <v>0</v>
      </c>
      <c r="IT18" s="82">
        <f t="shared" si="227"/>
        <v>0</v>
      </c>
      <c r="IU18" s="82">
        <f t="shared" si="228"/>
        <v>78</v>
      </c>
      <c r="IV18" s="81"/>
    </row>
    <row r="19" spans="1:256" s="84" customFormat="1" ht="141">
      <c r="A19" s="70">
        <v>10</v>
      </c>
      <c r="B19" s="57">
        <v>44</v>
      </c>
      <c r="C19" s="91" t="s">
        <v>40</v>
      </c>
      <c r="D19" s="71" t="s">
        <v>28</v>
      </c>
      <c r="E19" s="58" t="s">
        <v>35</v>
      </c>
      <c r="F19" s="142" t="s">
        <v>68</v>
      </c>
      <c r="G19" s="95" t="s">
        <v>36</v>
      </c>
      <c r="H19" s="123">
        <v>8</v>
      </c>
      <c r="I19" s="124">
        <v>13</v>
      </c>
      <c r="J19" s="124">
        <v>8</v>
      </c>
      <c r="K19" s="125">
        <v>13</v>
      </c>
      <c r="L19" s="126" t="s">
        <v>4</v>
      </c>
      <c r="M19" s="124">
        <v>0</v>
      </c>
      <c r="N19" s="124">
        <v>5</v>
      </c>
      <c r="O19" s="127">
        <v>16</v>
      </c>
      <c r="P19" s="128">
        <f t="shared" si="0"/>
        <v>42</v>
      </c>
      <c r="Q19" s="85">
        <f t="shared" si="1"/>
        <v>26</v>
      </c>
      <c r="R19" s="81"/>
      <c r="S19" s="80"/>
      <c r="T19" s="81">
        <f t="shared" si="2"/>
        <v>0</v>
      </c>
      <c r="U19" s="81">
        <f t="shared" si="3"/>
        <v>0</v>
      </c>
      <c r="V19" s="81">
        <f t="shared" si="4"/>
        <v>0</v>
      </c>
      <c r="W19" s="81">
        <f t="shared" si="5"/>
        <v>0</v>
      </c>
      <c r="X19" s="81">
        <f t="shared" si="6"/>
        <v>0</v>
      </c>
      <c r="Y19" s="81">
        <f t="shared" si="7"/>
        <v>0</v>
      </c>
      <c r="Z19" s="81">
        <f t="shared" si="8"/>
        <v>0</v>
      </c>
      <c r="AA19" s="81">
        <f t="shared" si="9"/>
        <v>13</v>
      </c>
      <c r="AB19" s="81">
        <f t="shared" si="10"/>
        <v>0</v>
      </c>
      <c r="AC19" s="81">
        <f t="shared" si="11"/>
        <v>0</v>
      </c>
      <c r="AD19" s="81">
        <f t="shared" si="12"/>
        <v>0</v>
      </c>
      <c r="AE19" s="81">
        <f t="shared" si="13"/>
        <v>0</v>
      </c>
      <c r="AF19" s="81">
        <f t="shared" si="14"/>
        <v>0</v>
      </c>
      <c r="AG19" s="81">
        <f t="shared" si="15"/>
        <v>0</v>
      </c>
      <c r="AH19" s="81">
        <f t="shared" si="16"/>
        <v>0</v>
      </c>
      <c r="AI19" s="81">
        <f t="shared" si="17"/>
        <v>0</v>
      </c>
      <c r="AJ19" s="81">
        <f t="shared" si="18"/>
        <v>0</v>
      </c>
      <c r="AK19" s="81">
        <f t="shared" si="19"/>
        <v>0</v>
      </c>
      <c r="AL19" s="81">
        <f t="shared" si="20"/>
        <v>0</v>
      </c>
      <c r="AM19" s="81">
        <f t="shared" si="21"/>
        <v>0</v>
      </c>
      <c r="AN19" s="81">
        <f t="shared" si="22"/>
        <v>0</v>
      </c>
      <c r="AO19" s="81">
        <f t="shared" si="23"/>
        <v>0</v>
      </c>
      <c r="AP19" s="81">
        <f t="shared" si="24"/>
        <v>13</v>
      </c>
      <c r="AQ19" s="81">
        <f t="shared" si="25"/>
        <v>0</v>
      </c>
      <c r="AR19" s="81">
        <f t="shared" si="26"/>
        <v>0</v>
      </c>
      <c r="AS19" s="81">
        <f t="shared" si="27"/>
        <v>0</v>
      </c>
      <c r="AT19" s="81">
        <f t="shared" si="28"/>
        <v>0</v>
      </c>
      <c r="AU19" s="81">
        <f t="shared" si="29"/>
        <v>0</v>
      </c>
      <c r="AV19" s="81">
        <f t="shared" si="30"/>
        <v>0</v>
      </c>
      <c r="AW19" s="81">
        <f t="shared" si="31"/>
        <v>0</v>
      </c>
      <c r="AX19" s="81">
        <f t="shared" si="32"/>
        <v>13</v>
      </c>
      <c r="AY19" s="81">
        <f t="shared" si="33"/>
        <v>0</v>
      </c>
      <c r="AZ19" s="81">
        <f t="shared" si="34"/>
        <v>0</v>
      </c>
      <c r="BA19" s="81">
        <f t="shared" si="35"/>
        <v>0</v>
      </c>
      <c r="BB19" s="81">
        <f t="shared" si="36"/>
        <v>0</v>
      </c>
      <c r="BC19" s="81">
        <f t="shared" si="37"/>
        <v>0</v>
      </c>
      <c r="BD19" s="81">
        <f t="shared" si="38"/>
        <v>0</v>
      </c>
      <c r="BE19" s="81">
        <f t="shared" si="39"/>
        <v>0</v>
      </c>
      <c r="BF19" s="81">
        <f t="shared" si="40"/>
        <v>0</v>
      </c>
      <c r="BG19" s="81">
        <f t="shared" si="41"/>
        <v>0</v>
      </c>
      <c r="BH19" s="81">
        <f t="shared" si="42"/>
        <v>0</v>
      </c>
      <c r="BI19" s="81">
        <f t="shared" si="43"/>
        <v>0</v>
      </c>
      <c r="BJ19" s="81">
        <f t="shared" si="44"/>
        <v>0</v>
      </c>
      <c r="BK19" s="81">
        <f t="shared" si="45"/>
        <v>0</v>
      </c>
      <c r="BL19" s="81">
        <f t="shared" si="46"/>
        <v>0</v>
      </c>
      <c r="BM19" s="81">
        <f t="shared" si="47"/>
        <v>13</v>
      </c>
      <c r="BN19" s="81">
        <f t="shared" si="48"/>
        <v>0</v>
      </c>
      <c r="BO19" s="81">
        <f t="shared" si="49"/>
        <v>0</v>
      </c>
      <c r="BP19" s="81">
        <f t="shared" si="50"/>
        <v>0</v>
      </c>
      <c r="BQ19" s="81">
        <f t="shared" si="51"/>
        <v>0</v>
      </c>
      <c r="BR19" s="81">
        <f t="shared" si="52"/>
        <v>0</v>
      </c>
      <c r="BS19" s="81">
        <f t="shared" si="53"/>
        <v>0</v>
      </c>
      <c r="BT19" s="81">
        <f t="shared" si="54"/>
        <v>0</v>
      </c>
      <c r="BU19" s="81">
        <f t="shared" si="55"/>
        <v>33</v>
      </c>
      <c r="BV19" s="81">
        <f t="shared" si="56"/>
        <v>0</v>
      </c>
      <c r="BW19" s="81">
        <f t="shared" si="57"/>
        <v>0</v>
      </c>
      <c r="BX19" s="81">
        <f t="shared" si="58"/>
        <v>0</v>
      </c>
      <c r="BY19" s="81">
        <f t="shared" si="59"/>
        <v>0</v>
      </c>
      <c r="BZ19" s="81">
        <f t="shared" si="60"/>
        <v>0</v>
      </c>
      <c r="CA19" s="81">
        <f t="shared" si="61"/>
        <v>0</v>
      </c>
      <c r="CB19" s="81">
        <f t="shared" si="62"/>
        <v>0</v>
      </c>
      <c r="CC19" s="81">
        <f t="shared" si="63"/>
        <v>0</v>
      </c>
      <c r="CD19" s="81">
        <f t="shared" si="64"/>
        <v>0</v>
      </c>
      <c r="CE19" s="81">
        <f t="shared" si="65"/>
        <v>0</v>
      </c>
      <c r="CF19" s="81">
        <f t="shared" si="66"/>
        <v>0</v>
      </c>
      <c r="CG19" s="81">
        <f t="shared" si="67"/>
        <v>0</v>
      </c>
      <c r="CH19" s="81">
        <f t="shared" si="68"/>
        <v>0</v>
      </c>
      <c r="CI19" s="81">
        <f t="shared" si="69"/>
        <v>0</v>
      </c>
      <c r="CJ19" s="81">
        <f t="shared" si="70"/>
        <v>0</v>
      </c>
      <c r="CK19" s="81">
        <f t="shared" si="71"/>
        <v>0</v>
      </c>
      <c r="CL19" s="81">
        <f t="shared" si="72"/>
        <v>0</v>
      </c>
      <c r="CM19" s="81">
        <f t="shared" si="73"/>
        <v>0</v>
      </c>
      <c r="CN19" s="81">
        <f t="shared" si="74"/>
        <v>0</v>
      </c>
      <c r="CO19" s="81">
        <f t="shared" si="75"/>
        <v>0</v>
      </c>
      <c r="CP19" s="81">
        <f t="shared" si="76"/>
        <v>0</v>
      </c>
      <c r="CQ19" s="81">
        <f t="shared" si="77"/>
        <v>0</v>
      </c>
      <c r="CR19" s="81">
        <f t="shared" si="78"/>
        <v>0</v>
      </c>
      <c r="CS19" s="81">
        <f t="shared" si="79"/>
        <v>0</v>
      </c>
      <c r="CT19" s="81">
        <f t="shared" si="80"/>
        <v>0</v>
      </c>
      <c r="CU19" s="81">
        <f t="shared" si="81"/>
        <v>0</v>
      </c>
      <c r="CV19" s="81">
        <f t="shared" si="82"/>
        <v>0</v>
      </c>
      <c r="CW19" s="81">
        <f t="shared" si="83"/>
        <v>0</v>
      </c>
      <c r="CX19" s="81">
        <f t="shared" si="84"/>
        <v>0</v>
      </c>
      <c r="CY19" s="81">
        <f t="shared" si="85"/>
        <v>0</v>
      </c>
      <c r="CZ19" s="81">
        <f t="shared" si="86"/>
        <v>0</v>
      </c>
      <c r="DA19" s="81">
        <f t="shared" si="87"/>
        <v>0</v>
      </c>
      <c r="DB19" s="81">
        <f t="shared" si="88"/>
        <v>0</v>
      </c>
      <c r="DC19" s="81">
        <f t="shared" si="89"/>
        <v>0</v>
      </c>
      <c r="DD19" s="81">
        <f t="shared" si="90"/>
        <v>33</v>
      </c>
      <c r="DE19" s="81">
        <f t="shared" si="91"/>
        <v>0</v>
      </c>
      <c r="DF19" s="81">
        <f t="shared" si="92"/>
        <v>0</v>
      </c>
      <c r="DG19" s="81">
        <f t="shared" si="93"/>
        <v>0</v>
      </c>
      <c r="DH19" s="81">
        <f t="shared" si="94"/>
        <v>0</v>
      </c>
      <c r="DI19" s="81">
        <f t="shared" si="95"/>
        <v>0</v>
      </c>
      <c r="DJ19" s="81">
        <f t="shared" si="96"/>
        <v>0</v>
      </c>
      <c r="DK19" s="81">
        <f t="shared" si="97"/>
        <v>0</v>
      </c>
      <c r="DL19" s="81">
        <f t="shared" si="98"/>
        <v>33</v>
      </c>
      <c r="DM19" s="81">
        <f t="shared" si="99"/>
        <v>0</v>
      </c>
      <c r="DN19" s="81">
        <f t="shared" si="100"/>
        <v>0</v>
      </c>
      <c r="DO19" s="81">
        <f t="shared" si="101"/>
        <v>0</v>
      </c>
      <c r="DP19" s="81">
        <f t="shared" si="102"/>
        <v>0</v>
      </c>
      <c r="DQ19" s="81">
        <f t="shared" si="103"/>
        <v>0</v>
      </c>
      <c r="DR19" s="81">
        <f t="shared" si="104"/>
        <v>0</v>
      </c>
      <c r="DS19" s="81">
        <f t="shared" si="105"/>
        <v>0</v>
      </c>
      <c r="DT19" s="81">
        <f t="shared" si="106"/>
        <v>0</v>
      </c>
      <c r="DU19" s="81">
        <f t="shared" si="107"/>
        <v>0</v>
      </c>
      <c r="DV19" s="81">
        <f t="shared" si="108"/>
        <v>0</v>
      </c>
      <c r="DW19" s="81">
        <f t="shared" si="109"/>
        <v>0</v>
      </c>
      <c r="DX19" s="81">
        <f t="shared" si="110"/>
        <v>0</v>
      </c>
      <c r="DY19" s="81">
        <f t="shared" si="111"/>
        <v>0</v>
      </c>
      <c r="DZ19" s="81">
        <f t="shared" si="112"/>
        <v>0</v>
      </c>
      <c r="EA19" s="81">
        <f t="shared" si="113"/>
        <v>0</v>
      </c>
      <c r="EB19" s="81">
        <f t="shared" si="114"/>
        <v>0</v>
      </c>
      <c r="EC19" s="81">
        <f t="shared" si="115"/>
        <v>0</v>
      </c>
      <c r="ED19" s="81">
        <f t="shared" si="116"/>
        <v>0</v>
      </c>
      <c r="EE19" s="81">
        <f t="shared" si="117"/>
        <v>0</v>
      </c>
      <c r="EF19" s="81">
        <f t="shared" si="118"/>
        <v>0</v>
      </c>
      <c r="EG19" s="81">
        <f t="shared" si="119"/>
        <v>0</v>
      </c>
      <c r="EH19" s="81">
        <f t="shared" si="120"/>
        <v>0</v>
      </c>
      <c r="EI19" s="81">
        <f t="shared" si="121"/>
        <v>0</v>
      </c>
      <c r="EJ19" s="81">
        <f t="shared" si="122"/>
        <v>0</v>
      </c>
      <c r="EK19" s="81">
        <f t="shared" si="123"/>
        <v>0</v>
      </c>
      <c r="EL19" s="81">
        <f t="shared" si="124"/>
        <v>0</v>
      </c>
      <c r="EM19" s="81">
        <f t="shared" si="125"/>
        <v>0</v>
      </c>
      <c r="EN19" s="81">
        <f t="shared" si="126"/>
        <v>0</v>
      </c>
      <c r="EO19" s="81">
        <f t="shared" si="127"/>
        <v>0</v>
      </c>
      <c r="EP19" s="81">
        <f t="shared" si="128"/>
        <v>0</v>
      </c>
      <c r="EQ19" s="81">
        <f t="shared" si="129"/>
        <v>0</v>
      </c>
      <c r="ER19" s="81">
        <f t="shared" si="130"/>
        <v>0</v>
      </c>
      <c r="ES19" s="81">
        <f t="shared" si="131"/>
        <v>0</v>
      </c>
      <c r="ET19" s="81">
        <f t="shared" si="132"/>
        <v>0</v>
      </c>
      <c r="EU19" s="81">
        <f t="shared" si="133"/>
        <v>33</v>
      </c>
      <c r="EV19" s="81"/>
      <c r="EW19" s="81">
        <f t="shared" si="134"/>
        <v>8</v>
      </c>
      <c r="EX19" s="81">
        <f t="shared" si="135"/>
        <v>8</v>
      </c>
      <c r="EY19" s="81"/>
      <c r="EZ19" s="81">
        <f t="shared" si="136"/>
        <v>8</v>
      </c>
      <c r="FA19" s="81" t="e">
        <f>IF(P19=#REF!,IF(J19&lt;#REF!,#REF!,FE19),#REF!)</f>
        <v>#REF!</v>
      </c>
      <c r="FB19" s="81" t="e">
        <f>IF(P19=#REF!,IF(J19&lt;#REF!,0,1))</f>
        <v>#REF!</v>
      </c>
      <c r="FC19" s="81" t="e">
        <f>IF(AND(EZ19&gt;=21,EZ19&lt;&gt;0),EZ19,IF(P19&lt;#REF!,"СТОП",FA19+FB19))</f>
        <v>#REF!</v>
      </c>
      <c r="FD19" s="81"/>
      <c r="FE19" s="81">
        <v>15</v>
      </c>
      <c r="FF19" s="81">
        <v>16</v>
      </c>
      <c r="FG19" s="81"/>
      <c r="FH19" s="82">
        <f t="shared" si="137"/>
        <v>0</v>
      </c>
      <c r="FI19" s="82">
        <f t="shared" si="138"/>
        <v>0</v>
      </c>
      <c r="FJ19" s="82">
        <f t="shared" si="139"/>
        <v>0</v>
      </c>
      <c r="FK19" s="82">
        <f t="shared" si="140"/>
        <v>0</v>
      </c>
      <c r="FL19" s="82">
        <f t="shared" si="141"/>
        <v>0</v>
      </c>
      <c r="FM19" s="82">
        <f t="shared" si="142"/>
        <v>0</v>
      </c>
      <c r="FN19" s="82">
        <f t="shared" si="143"/>
        <v>0</v>
      </c>
      <c r="FO19" s="82">
        <f t="shared" si="144"/>
        <v>13</v>
      </c>
      <c r="FP19" s="82">
        <f t="shared" si="145"/>
        <v>0</v>
      </c>
      <c r="FQ19" s="82">
        <f t="shared" si="146"/>
        <v>0</v>
      </c>
      <c r="FR19" s="82">
        <f t="shared" si="147"/>
        <v>0</v>
      </c>
      <c r="FS19" s="82">
        <f t="shared" si="148"/>
        <v>0</v>
      </c>
      <c r="FT19" s="82">
        <f t="shared" si="149"/>
        <v>0</v>
      </c>
      <c r="FU19" s="82">
        <f t="shared" si="150"/>
        <v>0</v>
      </c>
      <c r="FV19" s="82">
        <f t="shared" si="151"/>
        <v>0</v>
      </c>
      <c r="FW19" s="82">
        <f t="shared" si="152"/>
        <v>0</v>
      </c>
      <c r="FX19" s="82">
        <f t="shared" si="153"/>
        <v>0</v>
      </c>
      <c r="FY19" s="82">
        <f t="shared" si="154"/>
        <v>0</v>
      </c>
      <c r="FZ19" s="82">
        <f t="shared" si="155"/>
        <v>0</v>
      </c>
      <c r="GA19" s="82">
        <f t="shared" si="156"/>
        <v>0</v>
      </c>
      <c r="GB19" s="82">
        <f t="shared" si="157"/>
        <v>0</v>
      </c>
      <c r="GC19" s="82">
        <f t="shared" si="158"/>
        <v>0</v>
      </c>
      <c r="GD19" s="82">
        <f t="shared" si="159"/>
        <v>13</v>
      </c>
      <c r="GE19" s="82">
        <f t="shared" si="160"/>
        <v>0</v>
      </c>
      <c r="GF19" s="82">
        <f t="shared" si="161"/>
        <v>0</v>
      </c>
      <c r="GG19" s="82">
        <f t="shared" si="162"/>
        <v>0</v>
      </c>
      <c r="GH19" s="82">
        <f t="shared" si="163"/>
        <v>0</v>
      </c>
      <c r="GI19" s="82">
        <f t="shared" si="164"/>
        <v>0</v>
      </c>
      <c r="GJ19" s="82">
        <f t="shared" si="165"/>
        <v>0</v>
      </c>
      <c r="GK19" s="82">
        <f t="shared" si="166"/>
        <v>0</v>
      </c>
      <c r="GL19" s="82">
        <f t="shared" si="167"/>
        <v>13</v>
      </c>
      <c r="GM19" s="82">
        <f t="shared" si="168"/>
        <v>0</v>
      </c>
      <c r="GN19" s="82">
        <f t="shared" si="169"/>
        <v>0</v>
      </c>
      <c r="GO19" s="82">
        <f t="shared" si="170"/>
        <v>0</v>
      </c>
      <c r="GP19" s="82">
        <f t="shared" si="171"/>
        <v>0</v>
      </c>
      <c r="GQ19" s="82">
        <f t="shared" si="172"/>
        <v>0</v>
      </c>
      <c r="GR19" s="82">
        <f t="shared" si="173"/>
        <v>0</v>
      </c>
      <c r="GS19" s="82">
        <f t="shared" si="174"/>
        <v>0</v>
      </c>
      <c r="GT19" s="82">
        <f t="shared" si="175"/>
        <v>0</v>
      </c>
      <c r="GU19" s="82">
        <f t="shared" si="176"/>
        <v>0</v>
      </c>
      <c r="GV19" s="82">
        <f t="shared" si="177"/>
        <v>0</v>
      </c>
      <c r="GW19" s="82">
        <f t="shared" si="178"/>
        <v>0</v>
      </c>
      <c r="GX19" s="82">
        <f t="shared" si="179"/>
        <v>0</v>
      </c>
      <c r="GY19" s="82">
        <f t="shared" si="180"/>
        <v>0</v>
      </c>
      <c r="GZ19" s="82">
        <f t="shared" si="181"/>
        <v>0</v>
      </c>
      <c r="HA19" s="82">
        <f t="shared" si="182"/>
        <v>13</v>
      </c>
      <c r="HB19" s="82">
        <f t="shared" si="183"/>
        <v>0</v>
      </c>
      <c r="HC19" s="82">
        <f t="shared" si="184"/>
        <v>0</v>
      </c>
      <c r="HD19" s="82">
        <f t="shared" si="185"/>
        <v>0</v>
      </c>
      <c r="HE19" s="82">
        <f t="shared" si="186"/>
        <v>0</v>
      </c>
      <c r="HF19" s="82">
        <f t="shared" si="187"/>
        <v>0</v>
      </c>
      <c r="HG19" s="82">
        <f t="shared" si="188"/>
        <v>0</v>
      </c>
      <c r="HH19" s="82">
        <f t="shared" si="189"/>
        <v>0</v>
      </c>
      <c r="HI19" s="82">
        <f t="shared" si="190"/>
        <v>83</v>
      </c>
      <c r="HJ19" s="82">
        <f t="shared" si="191"/>
        <v>0</v>
      </c>
      <c r="HK19" s="82">
        <f t="shared" si="192"/>
        <v>0</v>
      </c>
      <c r="HL19" s="82">
        <f t="shared" si="193"/>
        <v>0</v>
      </c>
      <c r="HM19" s="82">
        <f t="shared" si="194"/>
        <v>0</v>
      </c>
      <c r="HN19" s="82">
        <f t="shared" si="195"/>
        <v>0</v>
      </c>
      <c r="HO19" s="82">
        <f t="shared" si="196"/>
        <v>0</v>
      </c>
      <c r="HP19" s="82">
        <f t="shared" si="197"/>
        <v>0</v>
      </c>
      <c r="HQ19" s="82">
        <f t="shared" si="198"/>
        <v>0</v>
      </c>
      <c r="HR19" s="82">
        <f t="shared" si="199"/>
        <v>0</v>
      </c>
      <c r="HS19" s="82">
        <f t="shared" si="200"/>
        <v>0</v>
      </c>
      <c r="HT19" s="82">
        <f t="shared" si="201"/>
        <v>0</v>
      </c>
      <c r="HU19" s="82">
        <f t="shared" si="202"/>
        <v>0</v>
      </c>
      <c r="HV19" s="82">
        <f t="shared" si="203"/>
        <v>0</v>
      </c>
      <c r="HW19" s="82">
        <f t="shared" si="204"/>
        <v>0</v>
      </c>
      <c r="HX19" s="82">
        <f t="shared" si="205"/>
        <v>83</v>
      </c>
      <c r="HY19" s="82">
        <f t="shared" si="206"/>
        <v>0</v>
      </c>
      <c r="HZ19" s="82">
        <f t="shared" si="207"/>
        <v>0</v>
      </c>
      <c r="IA19" s="82">
        <f t="shared" si="208"/>
        <v>0</v>
      </c>
      <c r="IB19" s="82">
        <f t="shared" si="209"/>
        <v>0</v>
      </c>
      <c r="IC19" s="82">
        <f t="shared" si="210"/>
        <v>0</v>
      </c>
      <c r="ID19" s="82">
        <f t="shared" si="211"/>
        <v>0</v>
      </c>
      <c r="IE19" s="82">
        <f t="shared" si="212"/>
        <v>0</v>
      </c>
      <c r="IF19" s="82">
        <f t="shared" si="213"/>
        <v>83</v>
      </c>
      <c r="IG19" s="82">
        <f t="shared" si="214"/>
        <v>0</v>
      </c>
      <c r="IH19" s="82">
        <f t="shared" si="215"/>
        <v>0</v>
      </c>
      <c r="II19" s="82">
        <f t="shared" si="216"/>
        <v>0</v>
      </c>
      <c r="IJ19" s="82">
        <f t="shared" si="217"/>
        <v>0</v>
      </c>
      <c r="IK19" s="82">
        <f t="shared" si="218"/>
        <v>0</v>
      </c>
      <c r="IL19" s="82">
        <f t="shared" si="219"/>
        <v>0</v>
      </c>
      <c r="IM19" s="82">
        <f t="shared" si="220"/>
        <v>0</v>
      </c>
      <c r="IN19" s="82">
        <f t="shared" si="221"/>
        <v>0</v>
      </c>
      <c r="IO19" s="82">
        <f t="shared" si="222"/>
        <v>0</v>
      </c>
      <c r="IP19" s="82">
        <f t="shared" si="223"/>
        <v>0</v>
      </c>
      <c r="IQ19" s="82">
        <f t="shared" si="224"/>
        <v>0</v>
      </c>
      <c r="IR19" s="82">
        <f t="shared" si="225"/>
        <v>0</v>
      </c>
      <c r="IS19" s="82">
        <f t="shared" si="226"/>
        <v>0</v>
      </c>
      <c r="IT19" s="82">
        <f t="shared" si="227"/>
        <v>0</v>
      </c>
      <c r="IU19" s="82">
        <f t="shared" si="228"/>
        <v>83</v>
      </c>
      <c r="IV19" s="81"/>
    </row>
    <row r="20" spans="1:256" s="84" customFormat="1" ht="99">
      <c r="A20" s="70">
        <v>11</v>
      </c>
      <c r="B20" s="57">
        <v>595</v>
      </c>
      <c r="C20" s="91" t="s">
        <v>140</v>
      </c>
      <c r="D20" s="71" t="s">
        <v>28</v>
      </c>
      <c r="E20" s="58" t="s">
        <v>114</v>
      </c>
      <c r="F20" s="66" t="s">
        <v>115</v>
      </c>
      <c r="G20" s="95" t="s">
        <v>36</v>
      </c>
      <c r="H20" s="123">
        <v>10</v>
      </c>
      <c r="I20" s="124">
        <v>11</v>
      </c>
      <c r="J20" s="124">
        <v>12</v>
      </c>
      <c r="K20" s="125">
        <v>9</v>
      </c>
      <c r="L20" s="126">
        <v>10</v>
      </c>
      <c r="M20" s="124">
        <v>11</v>
      </c>
      <c r="N20" s="124">
        <v>11</v>
      </c>
      <c r="O20" s="127">
        <v>10</v>
      </c>
      <c r="P20" s="128">
        <f t="shared" si="0"/>
        <v>41</v>
      </c>
      <c r="Q20" s="85">
        <f t="shared" si="1"/>
        <v>20</v>
      </c>
      <c r="R20" s="81"/>
      <c r="S20" s="80"/>
      <c r="T20" s="81">
        <f t="shared" si="2"/>
        <v>0</v>
      </c>
      <c r="U20" s="81">
        <f t="shared" si="3"/>
        <v>0</v>
      </c>
      <c r="V20" s="81">
        <f t="shared" si="4"/>
        <v>0</v>
      </c>
      <c r="W20" s="81">
        <f t="shared" si="5"/>
        <v>0</v>
      </c>
      <c r="X20" s="81">
        <f t="shared" si="6"/>
        <v>0</v>
      </c>
      <c r="Y20" s="81">
        <f t="shared" si="7"/>
        <v>0</v>
      </c>
      <c r="Z20" s="81">
        <f t="shared" si="8"/>
        <v>0</v>
      </c>
      <c r="AA20" s="81">
        <f t="shared" si="9"/>
        <v>0</v>
      </c>
      <c r="AB20" s="81">
        <f t="shared" si="10"/>
        <v>0</v>
      </c>
      <c r="AC20" s="81">
        <f t="shared" si="11"/>
        <v>11</v>
      </c>
      <c r="AD20" s="81">
        <f t="shared" si="12"/>
        <v>0</v>
      </c>
      <c r="AE20" s="81">
        <f t="shared" si="13"/>
        <v>0</v>
      </c>
      <c r="AF20" s="81">
        <f t="shared" si="14"/>
        <v>0</v>
      </c>
      <c r="AG20" s="81">
        <f t="shared" si="15"/>
        <v>0</v>
      </c>
      <c r="AH20" s="81">
        <f t="shared" si="16"/>
        <v>0</v>
      </c>
      <c r="AI20" s="81">
        <f t="shared" si="17"/>
        <v>0</v>
      </c>
      <c r="AJ20" s="81">
        <f t="shared" si="18"/>
        <v>0</v>
      </c>
      <c r="AK20" s="81">
        <f t="shared" si="19"/>
        <v>0</v>
      </c>
      <c r="AL20" s="81">
        <f t="shared" si="20"/>
        <v>0</v>
      </c>
      <c r="AM20" s="81">
        <f t="shared" si="21"/>
        <v>0</v>
      </c>
      <c r="AN20" s="81">
        <f t="shared" si="22"/>
        <v>0</v>
      </c>
      <c r="AO20" s="81">
        <f t="shared" si="23"/>
        <v>0</v>
      </c>
      <c r="AP20" s="81">
        <f t="shared" si="24"/>
        <v>11</v>
      </c>
      <c r="AQ20" s="81">
        <f t="shared" si="25"/>
        <v>0</v>
      </c>
      <c r="AR20" s="81">
        <f t="shared" si="26"/>
        <v>0</v>
      </c>
      <c r="AS20" s="81">
        <f t="shared" si="27"/>
        <v>0</v>
      </c>
      <c r="AT20" s="81">
        <f t="shared" si="28"/>
        <v>0</v>
      </c>
      <c r="AU20" s="81">
        <f t="shared" si="29"/>
        <v>0</v>
      </c>
      <c r="AV20" s="81">
        <f t="shared" si="30"/>
        <v>0</v>
      </c>
      <c r="AW20" s="81">
        <f t="shared" si="31"/>
        <v>0</v>
      </c>
      <c r="AX20" s="81">
        <f t="shared" si="32"/>
        <v>0</v>
      </c>
      <c r="AY20" s="81">
        <f t="shared" si="33"/>
        <v>0</v>
      </c>
      <c r="AZ20" s="81">
        <f t="shared" si="34"/>
        <v>0</v>
      </c>
      <c r="BA20" s="81">
        <f t="shared" si="35"/>
        <v>0</v>
      </c>
      <c r="BB20" s="81">
        <f t="shared" si="36"/>
        <v>9</v>
      </c>
      <c r="BC20" s="81">
        <f t="shared" si="37"/>
        <v>0</v>
      </c>
      <c r="BD20" s="81">
        <f t="shared" si="38"/>
        <v>0</v>
      </c>
      <c r="BE20" s="81">
        <f t="shared" si="39"/>
        <v>0</v>
      </c>
      <c r="BF20" s="81">
        <f t="shared" si="40"/>
        <v>0</v>
      </c>
      <c r="BG20" s="81">
        <f t="shared" si="41"/>
        <v>0</v>
      </c>
      <c r="BH20" s="81">
        <f t="shared" si="42"/>
        <v>0</v>
      </c>
      <c r="BI20" s="81">
        <f t="shared" si="43"/>
        <v>0</v>
      </c>
      <c r="BJ20" s="81">
        <f t="shared" si="44"/>
        <v>0</v>
      </c>
      <c r="BK20" s="81">
        <f t="shared" si="45"/>
        <v>0</v>
      </c>
      <c r="BL20" s="81">
        <f t="shared" si="46"/>
        <v>0</v>
      </c>
      <c r="BM20" s="81">
        <f t="shared" si="47"/>
        <v>9</v>
      </c>
      <c r="BN20" s="81">
        <f t="shared" si="48"/>
        <v>0</v>
      </c>
      <c r="BO20" s="81">
        <f t="shared" si="49"/>
        <v>0</v>
      </c>
      <c r="BP20" s="81">
        <f t="shared" si="50"/>
        <v>0</v>
      </c>
      <c r="BQ20" s="81">
        <f t="shared" si="51"/>
        <v>0</v>
      </c>
      <c r="BR20" s="81">
        <f t="shared" si="52"/>
        <v>0</v>
      </c>
      <c r="BS20" s="81">
        <f t="shared" si="53"/>
        <v>0</v>
      </c>
      <c r="BT20" s="81">
        <f t="shared" si="54"/>
        <v>0</v>
      </c>
      <c r="BU20" s="81">
        <f t="shared" si="55"/>
        <v>0</v>
      </c>
      <c r="BV20" s="81">
        <f t="shared" si="56"/>
        <v>0</v>
      </c>
      <c r="BW20" s="81">
        <f t="shared" si="57"/>
        <v>31</v>
      </c>
      <c r="BX20" s="81">
        <f t="shared" si="58"/>
        <v>0</v>
      </c>
      <c r="BY20" s="81">
        <f t="shared" si="59"/>
        <v>0</v>
      </c>
      <c r="BZ20" s="81">
        <f t="shared" si="60"/>
        <v>0</v>
      </c>
      <c r="CA20" s="81">
        <f t="shared" si="61"/>
        <v>0</v>
      </c>
      <c r="CB20" s="81">
        <f t="shared" si="62"/>
        <v>0</v>
      </c>
      <c r="CC20" s="81">
        <f t="shared" si="63"/>
        <v>0</v>
      </c>
      <c r="CD20" s="81">
        <f t="shared" si="64"/>
        <v>0</v>
      </c>
      <c r="CE20" s="81">
        <f t="shared" si="65"/>
        <v>0</v>
      </c>
      <c r="CF20" s="81">
        <f t="shared" si="66"/>
        <v>0</v>
      </c>
      <c r="CG20" s="81">
        <f t="shared" si="67"/>
        <v>0</v>
      </c>
      <c r="CH20" s="81">
        <f t="shared" si="68"/>
        <v>0</v>
      </c>
      <c r="CI20" s="81">
        <f t="shared" si="69"/>
        <v>0</v>
      </c>
      <c r="CJ20" s="81">
        <f t="shared" si="70"/>
        <v>0</v>
      </c>
      <c r="CK20" s="81">
        <f t="shared" si="71"/>
        <v>0</v>
      </c>
      <c r="CL20" s="81">
        <f t="shared" si="72"/>
        <v>0</v>
      </c>
      <c r="CM20" s="81">
        <f t="shared" si="73"/>
        <v>0</v>
      </c>
      <c r="CN20" s="81">
        <f t="shared" si="74"/>
        <v>0</v>
      </c>
      <c r="CO20" s="81">
        <f t="shared" si="75"/>
        <v>0</v>
      </c>
      <c r="CP20" s="81">
        <f t="shared" si="76"/>
        <v>0</v>
      </c>
      <c r="CQ20" s="81">
        <f t="shared" si="77"/>
        <v>0</v>
      </c>
      <c r="CR20" s="81">
        <f t="shared" si="78"/>
        <v>0</v>
      </c>
      <c r="CS20" s="81">
        <f t="shared" si="79"/>
        <v>0</v>
      </c>
      <c r="CT20" s="81">
        <f t="shared" si="80"/>
        <v>0</v>
      </c>
      <c r="CU20" s="81">
        <f t="shared" si="81"/>
        <v>0</v>
      </c>
      <c r="CV20" s="81">
        <f t="shared" si="82"/>
        <v>0</v>
      </c>
      <c r="CW20" s="81">
        <f t="shared" si="83"/>
        <v>0</v>
      </c>
      <c r="CX20" s="81">
        <f t="shared" si="84"/>
        <v>0</v>
      </c>
      <c r="CY20" s="81">
        <f t="shared" si="85"/>
        <v>0</v>
      </c>
      <c r="CZ20" s="81">
        <f t="shared" si="86"/>
        <v>0</v>
      </c>
      <c r="DA20" s="81">
        <f t="shared" si="87"/>
        <v>0</v>
      </c>
      <c r="DB20" s="81">
        <f t="shared" si="88"/>
        <v>0</v>
      </c>
      <c r="DC20" s="81">
        <f t="shared" si="89"/>
        <v>0</v>
      </c>
      <c r="DD20" s="81">
        <f t="shared" si="90"/>
        <v>31</v>
      </c>
      <c r="DE20" s="81">
        <f t="shared" si="91"/>
        <v>0</v>
      </c>
      <c r="DF20" s="81">
        <f t="shared" si="92"/>
        <v>0</v>
      </c>
      <c r="DG20" s="81">
        <f t="shared" si="93"/>
        <v>0</v>
      </c>
      <c r="DH20" s="81">
        <f t="shared" si="94"/>
        <v>0</v>
      </c>
      <c r="DI20" s="81">
        <f t="shared" si="95"/>
        <v>0</v>
      </c>
      <c r="DJ20" s="81">
        <f t="shared" si="96"/>
        <v>0</v>
      </c>
      <c r="DK20" s="81">
        <f t="shared" si="97"/>
        <v>0</v>
      </c>
      <c r="DL20" s="81">
        <f t="shared" si="98"/>
        <v>0</v>
      </c>
      <c r="DM20" s="81">
        <f t="shared" si="99"/>
        <v>0</v>
      </c>
      <c r="DN20" s="81">
        <f t="shared" si="100"/>
        <v>0</v>
      </c>
      <c r="DO20" s="81">
        <f t="shared" si="101"/>
        <v>0</v>
      </c>
      <c r="DP20" s="81">
        <f t="shared" si="102"/>
        <v>29</v>
      </c>
      <c r="DQ20" s="81">
        <f t="shared" si="103"/>
        <v>0</v>
      </c>
      <c r="DR20" s="81">
        <f t="shared" si="104"/>
        <v>0</v>
      </c>
      <c r="DS20" s="81">
        <f t="shared" si="105"/>
        <v>0</v>
      </c>
      <c r="DT20" s="81">
        <f t="shared" si="106"/>
        <v>0</v>
      </c>
      <c r="DU20" s="81">
        <f t="shared" si="107"/>
        <v>0</v>
      </c>
      <c r="DV20" s="81">
        <f t="shared" si="108"/>
        <v>0</v>
      </c>
      <c r="DW20" s="81">
        <f t="shared" si="109"/>
        <v>0</v>
      </c>
      <c r="DX20" s="81">
        <f t="shared" si="110"/>
        <v>0</v>
      </c>
      <c r="DY20" s="81">
        <f t="shared" si="111"/>
        <v>0</v>
      </c>
      <c r="DZ20" s="81">
        <f t="shared" si="112"/>
        <v>0</v>
      </c>
      <c r="EA20" s="81">
        <f t="shared" si="113"/>
        <v>0</v>
      </c>
      <c r="EB20" s="81">
        <f t="shared" si="114"/>
        <v>0</v>
      </c>
      <c r="EC20" s="81">
        <f t="shared" si="115"/>
        <v>0</v>
      </c>
      <c r="ED20" s="81">
        <f t="shared" si="116"/>
        <v>0</v>
      </c>
      <c r="EE20" s="81">
        <f t="shared" si="117"/>
        <v>0</v>
      </c>
      <c r="EF20" s="81">
        <f t="shared" si="118"/>
        <v>0</v>
      </c>
      <c r="EG20" s="81">
        <f t="shared" si="119"/>
        <v>0</v>
      </c>
      <c r="EH20" s="81">
        <f t="shared" si="120"/>
        <v>0</v>
      </c>
      <c r="EI20" s="81">
        <f t="shared" si="121"/>
        <v>0</v>
      </c>
      <c r="EJ20" s="81">
        <f t="shared" si="122"/>
        <v>0</v>
      </c>
      <c r="EK20" s="81">
        <f t="shared" si="123"/>
        <v>0</v>
      </c>
      <c r="EL20" s="81">
        <f t="shared" si="124"/>
        <v>0</v>
      </c>
      <c r="EM20" s="81">
        <f t="shared" si="125"/>
        <v>0</v>
      </c>
      <c r="EN20" s="81">
        <f t="shared" si="126"/>
        <v>0</v>
      </c>
      <c r="EO20" s="81">
        <f t="shared" si="127"/>
        <v>0</v>
      </c>
      <c r="EP20" s="81">
        <f t="shared" si="128"/>
        <v>0</v>
      </c>
      <c r="EQ20" s="81">
        <f t="shared" si="129"/>
        <v>0</v>
      </c>
      <c r="ER20" s="81">
        <f t="shared" si="130"/>
        <v>0</v>
      </c>
      <c r="ES20" s="81">
        <f t="shared" si="131"/>
        <v>0</v>
      </c>
      <c r="ET20" s="81">
        <f t="shared" si="132"/>
        <v>0</v>
      </c>
      <c r="EU20" s="81">
        <f t="shared" si="133"/>
        <v>29</v>
      </c>
      <c r="EV20" s="81"/>
      <c r="EW20" s="81">
        <f t="shared" si="134"/>
        <v>10</v>
      </c>
      <c r="EX20" s="81">
        <f t="shared" si="135"/>
        <v>12</v>
      </c>
      <c r="EY20" s="81"/>
      <c r="EZ20" s="81">
        <f t="shared" si="136"/>
        <v>10</v>
      </c>
      <c r="FA20" s="81" t="e">
        <f>IF(P20=#REF!,IF(J20&lt;#REF!,#REF!,FE20),#REF!)</f>
        <v>#REF!</v>
      </c>
      <c r="FB20" s="81" t="e">
        <f>IF(P20=#REF!,IF(J20&lt;#REF!,0,1))</f>
        <v>#REF!</v>
      </c>
      <c r="FC20" s="81" t="e">
        <f>IF(AND(EZ20&gt;=21,EZ20&lt;&gt;0),EZ20,IF(P20&lt;#REF!,"СТОП",FA20+FB20))</f>
        <v>#REF!</v>
      </c>
      <c r="FD20" s="81"/>
      <c r="FE20" s="81">
        <v>15</v>
      </c>
      <c r="FF20" s="81">
        <v>16</v>
      </c>
      <c r="FG20" s="81"/>
      <c r="FH20" s="82">
        <f t="shared" si="137"/>
        <v>0</v>
      </c>
      <c r="FI20" s="82">
        <f t="shared" si="138"/>
        <v>0</v>
      </c>
      <c r="FJ20" s="82">
        <f t="shared" si="139"/>
        <v>0</v>
      </c>
      <c r="FK20" s="82">
        <f t="shared" si="140"/>
        <v>0</v>
      </c>
      <c r="FL20" s="82">
        <f t="shared" si="141"/>
        <v>0</v>
      </c>
      <c r="FM20" s="82">
        <f t="shared" si="142"/>
        <v>0</v>
      </c>
      <c r="FN20" s="82">
        <f t="shared" si="143"/>
        <v>0</v>
      </c>
      <c r="FO20" s="82">
        <f t="shared" si="144"/>
        <v>0</v>
      </c>
      <c r="FP20" s="82">
        <f t="shared" si="145"/>
        <v>0</v>
      </c>
      <c r="FQ20" s="82">
        <f t="shared" si="146"/>
        <v>11</v>
      </c>
      <c r="FR20" s="82">
        <f t="shared" si="147"/>
        <v>0</v>
      </c>
      <c r="FS20" s="82">
        <f t="shared" si="148"/>
        <v>0</v>
      </c>
      <c r="FT20" s="82">
        <f t="shared" si="149"/>
        <v>0</v>
      </c>
      <c r="FU20" s="82">
        <f t="shared" si="150"/>
        <v>0</v>
      </c>
      <c r="FV20" s="82">
        <f t="shared" si="151"/>
        <v>0</v>
      </c>
      <c r="FW20" s="82">
        <f t="shared" si="152"/>
        <v>0</v>
      </c>
      <c r="FX20" s="82">
        <f t="shared" si="153"/>
        <v>0</v>
      </c>
      <c r="FY20" s="82">
        <f t="shared" si="154"/>
        <v>0</v>
      </c>
      <c r="FZ20" s="82">
        <f t="shared" si="155"/>
        <v>0</v>
      </c>
      <c r="GA20" s="82">
        <f t="shared" si="156"/>
        <v>0</v>
      </c>
      <c r="GB20" s="82">
        <f t="shared" si="157"/>
        <v>0</v>
      </c>
      <c r="GC20" s="82">
        <f t="shared" si="158"/>
        <v>0</v>
      </c>
      <c r="GD20" s="82">
        <f t="shared" si="159"/>
        <v>11</v>
      </c>
      <c r="GE20" s="82">
        <f t="shared" si="160"/>
        <v>0</v>
      </c>
      <c r="GF20" s="82">
        <f t="shared" si="161"/>
        <v>0</v>
      </c>
      <c r="GG20" s="82">
        <f t="shared" si="162"/>
        <v>0</v>
      </c>
      <c r="GH20" s="82">
        <f t="shared" si="163"/>
        <v>0</v>
      </c>
      <c r="GI20" s="82">
        <f t="shared" si="164"/>
        <v>0</v>
      </c>
      <c r="GJ20" s="82">
        <f t="shared" si="165"/>
        <v>0</v>
      </c>
      <c r="GK20" s="82">
        <f t="shared" si="166"/>
        <v>0</v>
      </c>
      <c r="GL20" s="82">
        <f t="shared" si="167"/>
        <v>0</v>
      </c>
      <c r="GM20" s="82">
        <f t="shared" si="168"/>
        <v>0</v>
      </c>
      <c r="GN20" s="82">
        <f t="shared" si="169"/>
        <v>0</v>
      </c>
      <c r="GO20" s="82">
        <f t="shared" si="170"/>
        <v>0</v>
      </c>
      <c r="GP20" s="82">
        <f t="shared" si="171"/>
        <v>9</v>
      </c>
      <c r="GQ20" s="82">
        <f t="shared" si="172"/>
        <v>0</v>
      </c>
      <c r="GR20" s="82">
        <f t="shared" si="173"/>
        <v>0</v>
      </c>
      <c r="GS20" s="82">
        <f t="shared" si="174"/>
        <v>0</v>
      </c>
      <c r="GT20" s="82">
        <f t="shared" si="175"/>
        <v>0</v>
      </c>
      <c r="GU20" s="82">
        <f t="shared" si="176"/>
        <v>0</v>
      </c>
      <c r="GV20" s="82">
        <f t="shared" si="177"/>
        <v>0</v>
      </c>
      <c r="GW20" s="82">
        <f t="shared" si="178"/>
        <v>0</v>
      </c>
      <c r="GX20" s="82">
        <f t="shared" si="179"/>
        <v>0</v>
      </c>
      <c r="GY20" s="82">
        <f t="shared" si="180"/>
        <v>0</v>
      </c>
      <c r="GZ20" s="82">
        <f t="shared" si="181"/>
        <v>0</v>
      </c>
      <c r="HA20" s="82">
        <f t="shared" si="182"/>
        <v>9</v>
      </c>
      <c r="HB20" s="82">
        <f t="shared" si="183"/>
        <v>0</v>
      </c>
      <c r="HC20" s="82">
        <f t="shared" si="184"/>
        <v>0</v>
      </c>
      <c r="HD20" s="82">
        <f t="shared" si="185"/>
        <v>0</v>
      </c>
      <c r="HE20" s="82">
        <f t="shared" si="186"/>
        <v>0</v>
      </c>
      <c r="HF20" s="82">
        <f t="shared" si="187"/>
        <v>0</v>
      </c>
      <c r="HG20" s="82">
        <f t="shared" si="188"/>
        <v>0</v>
      </c>
      <c r="HH20" s="82">
        <f t="shared" si="189"/>
        <v>0</v>
      </c>
      <c r="HI20" s="82">
        <f t="shared" si="190"/>
        <v>0</v>
      </c>
      <c r="HJ20" s="82">
        <f t="shared" si="191"/>
        <v>0</v>
      </c>
      <c r="HK20" s="82">
        <f t="shared" si="192"/>
        <v>78</v>
      </c>
      <c r="HL20" s="82">
        <f t="shared" si="193"/>
        <v>0</v>
      </c>
      <c r="HM20" s="82">
        <f t="shared" si="194"/>
        <v>0</v>
      </c>
      <c r="HN20" s="82">
        <f t="shared" si="195"/>
        <v>0</v>
      </c>
      <c r="HO20" s="82">
        <f t="shared" si="196"/>
        <v>0</v>
      </c>
      <c r="HP20" s="82">
        <f t="shared" si="197"/>
        <v>0</v>
      </c>
      <c r="HQ20" s="82">
        <f t="shared" si="198"/>
        <v>0</v>
      </c>
      <c r="HR20" s="82">
        <f t="shared" si="199"/>
        <v>0</v>
      </c>
      <c r="HS20" s="82">
        <f t="shared" si="200"/>
        <v>0</v>
      </c>
      <c r="HT20" s="82">
        <f t="shared" si="201"/>
        <v>0</v>
      </c>
      <c r="HU20" s="82">
        <f t="shared" si="202"/>
        <v>0</v>
      </c>
      <c r="HV20" s="82">
        <f t="shared" si="203"/>
        <v>0</v>
      </c>
      <c r="HW20" s="82">
        <f t="shared" si="204"/>
        <v>0</v>
      </c>
      <c r="HX20" s="82">
        <f t="shared" si="205"/>
        <v>78</v>
      </c>
      <c r="HY20" s="82">
        <f t="shared" si="206"/>
        <v>0</v>
      </c>
      <c r="HZ20" s="82">
        <f t="shared" si="207"/>
        <v>0</v>
      </c>
      <c r="IA20" s="82">
        <f t="shared" si="208"/>
        <v>0</v>
      </c>
      <c r="IB20" s="82">
        <f t="shared" si="209"/>
        <v>0</v>
      </c>
      <c r="IC20" s="82">
        <f t="shared" si="210"/>
        <v>0</v>
      </c>
      <c r="ID20" s="82">
        <f t="shared" si="211"/>
        <v>0</v>
      </c>
      <c r="IE20" s="82">
        <f t="shared" si="212"/>
        <v>0</v>
      </c>
      <c r="IF20" s="82">
        <f t="shared" si="213"/>
        <v>0</v>
      </c>
      <c r="IG20" s="82">
        <f t="shared" si="214"/>
        <v>0</v>
      </c>
      <c r="IH20" s="82">
        <f t="shared" si="215"/>
        <v>0</v>
      </c>
      <c r="II20" s="82">
        <f t="shared" si="216"/>
        <v>0</v>
      </c>
      <c r="IJ20" s="82">
        <f t="shared" si="217"/>
        <v>73</v>
      </c>
      <c r="IK20" s="82">
        <f t="shared" si="218"/>
        <v>0</v>
      </c>
      <c r="IL20" s="82">
        <f t="shared" si="219"/>
        <v>0</v>
      </c>
      <c r="IM20" s="82">
        <f t="shared" si="220"/>
        <v>0</v>
      </c>
      <c r="IN20" s="82">
        <f t="shared" si="221"/>
        <v>0</v>
      </c>
      <c r="IO20" s="82">
        <f t="shared" si="222"/>
        <v>0</v>
      </c>
      <c r="IP20" s="82">
        <f t="shared" si="223"/>
        <v>0</v>
      </c>
      <c r="IQ20" s="82">
        <f t="shared" si="224"/>
        <v>0</v>
      </c>
      <c r="IR20" s="82">
        <f t="shared" si="225"/>
        <v>0</v>
      </c>
      <c r="IS20" s="82">
        <f t="shared" si="226"/>
        <v>0</v>
      </c>
      <c r="IT20" s="82">
        <f t="shared" si="227"/>
        <v>0</v>
      </c>
      <c r="IU20" s="82">
        <f t="shared" si="228"/>
        <v>73</v>
      </c>
      <c r="IV20" s="81"/>
    </row>
    <row r="21" spans="1:256" s="84" customFormat="1" ht="108" customHeight="1">
      <c r="A21" s="70">
        <v>12</v>
      </c>
      <c r="B21" s="57">
        <v>51</v>
      </c>
      <c r="C21" s="91" t="s">
        <v>134</v>
      </c>
      <c r="D21" s="71" t="s">
        <v>28</v>
      </c>
      <c r="E21" s="58" t="s">
        <v>117</v>
      </c>
      <c r="F21" s="66" t="s">
        <v>118</v>
      </c>
      <c r="G21" s="95" t="s">
        <v>36</v>
      </c>
      <c r="H21" s="123">
        <v>14</v>
      </c>
      <c r="I21" s="124">
        <v>7</v>
      </c>
      <c r="J21" s="124">
        <v>15</v>
      </c>
      <c r="K21" s="125">
        <v>6</v>
      </c>
      <c r="L21" s="126">
        <v>9</v>
      </c>
      <c r="M21" s="124">
        <v>12</v>
      </c>
      <c r="N21" s="124">
        <v>12</v>
      </c>
      <c r="O21" s="127">
        <v>9</v>
      </c>
      <c r="P21" s="128">
        <f t="shared" si="0"/>
        <v>34</v>
      </c>
      <c r="Q21" s="85">
        <f t="shared" si="1"/>
        <v>13</v>
      </c>
      <c r="R21" s="81"/>
      <c r="S21" s="80"/>
      <c r="T21" s="81">
        <f t="shared" si="2"/>
        <v>0</v>
      </c>
      <c r="U21" s="81">
        <f t="shared" si="3"/>
        <v>0</v>
      </c>
      <c r="V21" s="81">
        <f t="shared" si="4"/>
        <v>0</v>
      </c>
      <c r="W21" s="81">
        <f t="shared" si="5"/>
        <v>0</v>
      </c>
      <c r="X21" s="81">
        <f t="shared" si="6"/>
        <v>0</v>
      </c>
      <c r="Y21" s="81">
        <f t="shared" si="7"/>
        <v>0</v>
      </c>
      <c r="Z21" s="81">
        <f t="shared" si="8"/>
        <v>0</v>
      </c>
      <c r="AA21" s="81">
        <f t="shared" si="9"/>
        <v>0</v>
      </c>
      <c r="AB21" s="81">
        <f t="shared" si="10"/>
        <v>0</v>
      </c>
      <c r="AC21" s="81">
        <f t="shared" si="11"/>
        <v>0</v>
      </c>
      <c r="AD21" s="81">
        <f t="shared" si="12"/>
        <v>0</v>
      </c>
      <c r="AE21" s="81">
        <f t="shared" si="13"/>
        <v>0</v>
      </c>
      <c r="AF21" s="81">
        <f t="shared" si="14"/>
        <v>0</v>
      </c>
      <c r="AG21" s="81">
        <f t="shared" si="15"/>
        <v>7</v>
      </c>
      <c r="AH21" s="81">
        <f t="shared" si="16"/>
        <v>0</v>
      </c>
      <c r="AI21" s="81">
        <f t="shared" si="17"/>
        <v>0</v>
      </c>
      <c r="AJ21" s="81">
        <f t="shared" si="18"/>
        <v>0</v>
      </c>
      <c r="AK21" s="81">
        <f t="shared" si="19"/>
        <v>0</v>
      </c>
      <c r="AL21" s="81">
        <f t="shared" si="20"/>
        <v>0</v>
      </c>
      <c r="AM21" s="81">
        <f t="shared" si="21"/>
        <v>0</v>
      </c>
      <c r="AN21" s="81">
        <f t="shared" si="22"/>
        <v>0</v>
      </c>
      <c r="AO21" s="81">
        <f t="shared" si="23"/>
        <v>0</v>
      </c>
      <c r="AP21" s="81">
        <f t="shared" si="24"/>
        <v>7</v>
      </c>
      <c r="AQ21" s="81">
        <f t="shared" si="25"/>
        <v>0</v>
      </c>
      <c r="AR21" s="81">
        <f t="shared" si="26"/>
        <v>0</v>
      </c>
      <c r="AS21" s="81">
        <f t="shared" si="27"/>
        <v>0</v>
      </c>
      <c r="AT21" s="81">
        <f t="shared" si="28"/>
        <v>0</v>
      </c>
      <c r="AU21" s="81">
        <f t="shared" si="29"/>
        <v>0</v>
      </c>
      <c r="AV21" s="81">
        <f t="shared" si="30"/>
        <v>0</v>
      </c>
      <c r="AW21" s="81">
        <f t="shared" si="31"/>
        <v>0</v>
      </c>
      <c r="AX21" s="81">
        <f t="shared" si="32"/>
        <v>0</v>
      </c>
      <c r="AY21" s="81">
        <f t="shared" si="33"/>
        <v>0</v>
      </c>
      <c r="AZ21" s="81">
        <f t="shared" si="34"/>
        <v>0</v>
      </c>
      <c r="BA21" s="81">
        <f t="shared" si="35"/>
        <v>0</v>
      </c>
      <c r="BB21" s="81">
        <f t="shared" si="36"/>
        <v>0</v>
      </c>
      <c r="BC21" s="81">
        <f t="shared" si="37"/>
        <v>0</v>
      </c>
      <c r="BD21" s="81">
        <f t="shared" si="38"/>
        <v>0</v>
      </c>
      <c r="BE21" s="81">
        <f t="shared" si="39"/>
        <v>6</v>
      </c>
      <c r="BF21" s="81">
        <f t="shared" si="40"/>
        <v>0</v>
      </c>
      <c r="BG21" s="81">
        <f t="shared" si="41"/>
        <v>0</v>
      </c>
      <c r="BH21" s="81">
        <f t="shared" si="42"/>
        <v>0</v>
      </c>
      <c r="BI21" s="81">
        <f t="shared" si="43"/>
        <v>0</v>
      </c>
      <c r="BJ21" s="81">
        <f t="shared" si="44"/>
        <v>0</v>
      </c>
      <c r="BK21" s="81">
        <f t="shared" si="45"/>
        <v>0</v>
      </c>
      <c r="BL21" s="81">
        <f t="shared" si="46"/>
        <v>0</v>
      </c>
      <c r="BM21" s="81">
        <f t="shared" si="47"/>
        <v>6</v>
      </c>
      <c r="BN21" s="81">
        <f t="shared" si="48"/>
        <v>0</v>
      </c>
      <c r="BO21" s="81">
        <f t="shared" si="49"/>
        <v>0</v>
      </c>
      <c r="BP21" s="81">
        <f t="shared" si="50"/>
        <v>0</v>
      </c>
      <c r="BQ21" s="81">
        <f t="shared" si="51"/>
        <v>0</v>
      </c>
      <c r="BR21" s="81">
        <f t="shared" si="52"/>
        <v>0</v>
      </c>
      <c r="BS21" s="81">
        <f t="shared" si="53"/>
        <v>0</v>
      </c>
      <c r="BT21" s="81">
        <f t="shared" si="54"/>
        <v>0</v>
      </c>
      <c r="BU21" s="81">
        <f t="shared" si="55"/>
        <v>0</v>
      </c>
      <c r="BV21" s="81">
        <f t="shared" si="56"/>
        <v>0</v>
      </c>
      <c r="BW21" s="81">
        <f t="shared" si="57"/>
        <v>0</v>
      </c>
      <c r="BX21" s="81">
        <f t="shared" si="58"/>
        <v>0</v>
      </c>
      <c r="BY21" s="81">
        <f t="shared" si="59"/>
        <v>0</v>
      </c>
      <c r="BZ21" s="81">
        <f t="shared" si="60"/>
        <v>0</v>
      </c>
      <c r="CA21" s="81">
        <f t="shared" si="61"/>
        <v>27</v>
      </c>
      <c r="CB21" s="81">
        <f t="shared" si="62"/>
        <v>0</v>
      </c>
      <c r="CC21" s="81">
        <f t="shared" si="63"/>
        <v>0</v>
      </c>
      <c r="CD21" s="81">
        <f t="shared" si="64"/>
        <v>0</v>
      </c>
      <c r="CE21" s="81">
        <f t="shared" si="65"/>
        <v>0</v>
      </c>
      <c r="CF21" s="81">
        <f t="shared" si="66"/>
        <v>0</v>
      </c>
      <c r="CG21" s="81">
        <f t="shared" si="67"/>
        <v>0</v>
      </c>
      <c r="CH21" s="81">
        <f t="shared" si="68"/>
        <v>0</v>
      </c>
      <c r="CI21" s="81">
        <f t="shared" si="69"/>
        <v>0</v>
      </c>
      <c r="CJ21" s="81">
        <f t="shared" si="70"/>
        <v>0</v>
      </c>
      <c r="CK21" s="81">
        <f t="shared" si="71"/>
        <v>0</v>
      </c>
      <c r="CL21" s="81">
        <f t="shared" si="72"/>
        <v>0</v>
      </c>
      <c r="CM21" s="81">
        <f t="shared" si="73"/>
        <v>0</v>
      </c>
      <c r="CN21" s="81">
        <f t="shared" si="74"/>
        <v>0</v>
      </c>
      <c r="CO21" s="81">
        <f t="shared" si="75"/>
        <v>0</v>
      </c>
      <c r="CP21" s="81">
        <f t="shared" si="76"/>
        <v>0</v>
      </c>
      <c r="CQ21" s="81">
        <f t="shared" si="77"/>
        <v>0</v>
      </c>
      <c r="CR21" s="81">
        <f t="shared" si="78"/>
        <v>0</v>
      </c>
      <c r="CS21" s="81">
        <f t="shared" si="79"/>
        <v>0</v>
      </c>
      <c r="CT21" s="81">
        <f t="shared" si="80"/>
        <v>0</v>
      </c>
      <c r="CU21" s="81">
        <f t="shared" si="81"/>
        <v>0</v>
      </c>
      <c r="CV21" s="81">
        <f t="shared" si="82"/>
        <v>0</v>
      </c>
      <c r="CW21" s="81">
        <f t="shared" si="83"/>
        <v>0</v>
      </c>
      <c r="CX21" s="81">
        <f t="shared" si="84"/>
        <v>0</v>
      </c>
      <c r="CY21" s="81">
        <f t="shared" si="85"/>
        <v>0</v>
      </c>
      <c r="CZ21" s="81">
        <f t="shared" si="86"/>
        <v>0</v>
      </c>
      <c r="DA21" s="81">
        <f t="shared" si="87"/>
        <v>0</v>
      </c>
      <c r="DB21" s="81">
        <f t="shared" si="88"/>
        <v>0</v>
      </c>
      <c r="DC21" s="81">
        <f t="shared" si="89"/>
        <v>0</v>
      </c>
      <c r="DD21" s="81">
        <f t="shared" si="90"/>
        <v>27</v>
      </c>
      <c r="DE21" s="81">
        <f t="shared" si="91"/>
        <v>0</v>
      </c>
      <c r="DF21" s="81">
        <f t="shared" si="92"/>
        <v>0</v>
      </c>
      <c r="DG21" s="81">
        <f t="shared" si="93"/>
        <v>0</v>
      </c>
      <c r="DH21" s="81">
        <f t="shared" si="94"/>
        <v>0</v>
      </c>
      <c r="DI21" s="81">
        <f t="shared" si="95"/>
        <v>0</v>
      </c>
      <c r="DJ21" s="81">
        <f t="shared" si="96"/>
        <v>0</v>
      </c>
      <c r="DK21" s="81">
        <f t="shared" si="97"/>
        <v>0</v>
      </c>
      <c r="DL21" s="81">
        <f t="shared" si="98"/>
        <v>0</v>
      </c>
      <c r="DM21" s="81">
        <f t="shared" si="99"/>
        <v>0</v>
      </c>
      <c r="DN21" s="81">
        <f t="shared" si="100"/>
        <v>0</v>
      </c>
      <c r="DO21" s="81">
        <f t="shared" si="101"/>
        <v>0</v>
      </c>
      <c r="DP21" s="81">
        <f t="shared" si="102"/>
        <v>0</v>
      </c>
      <c r="DQ21" s="81">
        <f t="shared" si="103"/>
        <v>0</v>
      </c>
      <c r="DR21" s="81">
        <f t="shared" si="104"/>
        <v>0</v>
      </c>
      <c r="DS21" s="81">
        <f t="shared" si="105"/>
        <v>26</v>
      </c>
      <c r="DT21" s="81">
        <f t="shared" si="106"/>
        <v>0</v>
      </c>
      <c r="DU21" s="81">
        <f t="shared" si="107"/>
        <v>0</v>
      </c>
      <c r="DV21" s="81">
        <f t="shared" si="108"/>
        <v>0</v>
      </c>
      <c r="DW21" s="81">
        <f t="shared" si="109"/>
        <v>0</v>
      </c>
      <c r="DX21" s="81">
        <f t="shared" si="110"/>
        <v>0</v>
      </c>
      <c r="DY21" s="81">
        <f t="shared" si="111"/>
        <v>0</v>
      </c>
      <c r="DZ21" s="81">
        <f t="shared" si="112"/>
        <v>0</v>
      </c>
      <c r="EA21" s="81">
        <f t="shared" si="113"/>
        <v>0</v>
      </c>
      <c r="EB21" s="81">
        <f t="shared" si="114"/>
        <v>0</v>
      </c>
      <c r="EC21" s="81">
        <f t="shared" si="115"/>
        <v>0</v>
      </c>
      <c r="ED21" s="81">
        <f t="shared" si="116"/>
        <v>0</v>
      </c>
      <c r="EE21" s="81">
        <f t="shared" si="117"/>
        <v>0</v>
      </c>
      <c r="EF21" s="81">
        <f t="shared" si="118"/>
        <v>0</v>
      </c>
      <c r="EG21" s="81">
        <f t="shared" si="119"/>
        <v>0</v>
      </c>
      <c r="EH21" s="81">
        <f t="shared" si="120"/>
        <v>0</v>
      </c>
      <c r="EI21" s="81">
        <f t="shared" si="121"/>
        <v>0</v>
      </c>
      <c r="EJ21" s="81">
        <f t="shared" si="122"/>
        <v>0</v>
      </c>
      <c r="EK21" s="81">
        <f t="shared" si="123"/>
        <v>0</v>
      </c>
      <c r="EL21" s="81">
        <f t="shared" si="124"/>
        <v>0</v>
      </c>
      <c r="EM21" s="81">
        <f t="shared" si="125"/>
        <v>0</v>
      </c>
      <c r="EN21" s="81">
        <f t="shared" si="126"/>
        <v>0</v>
      </c>
      <c r="EO21" s="81">
        <f t="shared" si="127"/>
        <v>0</v>
      </c>
      <c r="EP21" s="81">
        <f t="shared" si="128"/>
        <v>0</v>
      </c>
      <c r="EQ21" s="81">
        <f t="shared" si="129"/>
        <v>0</v>
      </c>
      <c r="ER21" s="81">
        <f t="shared" si="130"/>
        <v>0</v>
      </c>
      <c r="ES21" s="81">
        <f t="shared" si="131"/>
        <v>0</v>
      </c>
      <c r="ET21" s="81">
        <f t="shared" si="132"/>
        <v>0</v>
      </c>
      <c r="EU21" s="81">
        <f t="shared" si="133"/>
        <v>26</v>
      </c>
      <c r="EV21" s="81"/>
      <c r="EW21" s="81">
        <f t="shared" si="134"/>
        <v>14</v>
      </c>
      <c r="EX21" s="81">
        <f t="shared" si="135"/>
        <v>15</v>
      </c>
      <c r="EY21" s="81"/>
      <c r="EZ21" s="81">
        <f t="shared" si="136"/>
        <v>14</v>
      </c>
      <c r="FA21" s="81" t="e">
        <f>IF(P21=#REF!,IF(J21&lt;#REF!,#REF!,FE21),#REF!)</f>
        <v>#REF!</v>
      </c>
      <c r="FB21" s="81" t="e">
        <f>IF(P21=#REF!,IF(J21&lt;#REF!,0,1))</f>
        <v>#REF!</v>
      </c>
      <c r="FC21" s="81" t="e">
        <f>IF(AND(EZ21&gt;=21,EZ21&lt;&gt;0),EZ21,IF(P21&lt;#REF!,"СТОП",FA21+FB21))</f>
        <v>#REF!</v>
      </c>
      <c r="FD21" s="81"/>
      <c r="FE21" s="81">
        <v>15</v>
      </c>
      <c r="FF21" s="81">
        <v>16</v>
      </c>
      <c r="FG21" s="81"/>
      <c r="FH21" s="82">
        <f t="shared" si="137"/>
        <v>0</v>
      </c>
      <c r="FI21" s="82">
        <f t="shared" si="138"/>
        <v>0</v>
      </c>
      <c r="FJ21" s="82">
        <f t="shared" si="139"/>
        <v>0</v>
      </c>
      <c r="FK21" s="82">
        <f t="shared" si="140"/>
        <v>0</v>
      </c>
      <c r="FL21" s="82">
        <f t="shared" si="141"/>
        <v>0</v>
      </c>
      <c r="FM21" s="82">
        <f t="shared" si="142"/>
        <v>0</v>
      </c>
      <c r="FN21" s="82">
        <f t="shared" si="143"/>
        <v>0</v>
      </c>
      <c r="FO21" s="82">
        <f t="shared" si="144"/>
        <v>0</v>
      </c>
      <c r="FP21" s="82">
        <f t="shared" si="145"/>
        <v>0</v>
      </c>
      <c r="FQ21" s="82">
        <f t="shared" si="146"/>
        <v>0</v>
      </c>
      <c r="FR21" s="82">
        <f t="shared" si="147"/>
        <v>0</v>
      </c>
      <c r="FS21" s="82">
        <f t="shared" si="148"/>
        <v>0</v>
      </c>
      <c r="FT21" s="82">
        <f t="shared" si="149"/>
        <v>0</v>
      </c>
      <c r="FU21" s="82">
        <f t="shared" si="150"/>
        <v>7</v>
      </c>
      <c r="FV21" s="82">
        <f t="shared" si="151"/>
        <v>0</v>
      </c>
      <c r="FW21" s="82">
        <f t="shared" si="152"/>
        <v>0</v>
      </c>
      <c r="FX21" s="82">
        <f t="shared" si="153"/>
        <v>0</v>
      </c>
      <c r="FY21" s="82">
        <f t="shared" si="154"/>
        <v>0</v>
      </c>
      <c r="FZ21" s="82">
        <f t="shared" si="155"/>
        <v>0</v>
      </c>
      <c r="GA21" s="82">
        <f t="shared" si="156"/>
        <v>0</v>
      </c>
      <c r="GB21" s="82">
        <f t="shared" si="157"/>
        <v>0</v>
      </c>
      <c r="GC21" s="82">
        <f t="shared" si="158"/>
        <v>0</v>
      </c>
      <c r="GD21" s="82">
        <f t="shared" si="159"/>
        <v>7</v>
      </c>
      <c r="GE21" s="82">
        <f t="shared" si="160"/>
        <v>0</v>
      </c>
      <c r="GF21" s="82">
        <f t="shared" si="161"/>
        <v>0</v>
      </c>
      <c r="GG21" s="82">
        <f t="shared" si="162"/>
        <v>0</v>
      </c>
      <c r="GH21" s="82">
        <f t="shared" si="163"/>
        <v>0</v>
      </c>
      <c r="GI21" s="82">
        <f t="shared" si="164"/>
        <v>0</v>
      </c>
      <c r="GJ21" s="82">
        <f t="shared" si="165"/>
        <v>0</v>
      </c>
      <c r="GK21" s="82">
        <f t="shared" si="166"/>
        <v>0</v>
      </c>
      <c r="GL21" s="82">
        <f t="shared" si="167"/>
        <v>0</v>
      </c>
      <c r="GM21" s="82">
        <f t="shared" si="168"/>
        <v>0</v>
      </c>
      <c r="GN21" s="82">
        <f t="shared" si="169"/>
        <v>0</v>
      </c>
      <c r="GO21" s="82">
        <f t="shared" si="170"/>
        <v>0</v>
      </c>
      <c r="GP21" s="82">
        <f t="shared" si="171"/>
        <v>0</v>
      </c>
      <c r="GQ21" s="82">
        <f t="shared" si="172"/>
        <v>0</v>
      </c>
      <c r="GR21" s="82">
        <f t="shared" si="173"/>
        <v>0</v>
      </c>
      <c r="GS21" s="82">
        <f t="shared" si="174"/>
        <v>6</v>
      </c>
      <c r="GT21" s="82">
        <f t="shared" si="175"/>
        <v>0</v>
      </c>
      <c r="GU21" s="82">
        <f t="shared" si="176"/>
        <v>0</v>
      </c>
      <c r="GV21" s="82">
        <f t="shared" si="177"/>
        <v>0</v>
      </c>
      <c r="GW21" s="82">
        <f t="shared" si="178"/>
        <v>0</v>
      </c>
      <c r="GX21" s="82">
        <f t="shared" si="179"/>
        <v>0</v>
      </c>
      <c r="GY21" s="82">
        <f t="shared" si="180"/>
        <v>0</v>
      </c>
      <c r="GZ21" s="82">
        <f t="shared" si="181"/>
        <v>0</v>
      </c>
      <c r="HA21" s="82">
        <f t="shared" si="182"/>
        <v>6</v>
      </c>
      <c r="HB21" s="82">
        <f t="shared" si="183"/>
        <v>0</v>
      </c>
      <c r="HC21" s="82">
        <f t="shared" si="184"/>
        <v>0</v>
      </c>
      <c r="HD21" s="82">
        <f t="shared" si="185"/>
        <v>0</v>
      </c>
      <c r="HE21" s="82">
        <f t="shared" si="186"/>
        <v>0</v>
      </c>
      <c r="HF21" s="82">
        <f t="shared" si="187"/>
        <v>0</v>
      </c>
      <c r="HG21" s="82">
        <f t="shared" si="188"/>
        <v>0</v>
      </c>
      <c r="HH21" s="82">
        <f t="shared" si="189"/>
        <v>0</v>
      </c>
      <c r="HI21" s="82">
        <f t="shared" si="190"/>
        <v>0</v>
      </c>
      <c r="HJ21" s="82">
        <f t="shared" si="191"/>
        <v>0</v>
      </c>
      <c r="HK21" s="82">
        <f t="shared" si="192"/>
        <v>0</v>
      </c>
      <c r="HL21" s="82">
        <f t="shared" si="193"/>
        <v>0</v>
      </c>
      <c r="HM21" s="82">
        <f t="shared" si="194"/>
        <v>0</v>
      </c>
      <c r="HN21" s="82">
        <f t="shared" si="195"/>
        <v>0</v>
      </c>
      <c r="HO21" s="82">
        <f t="shared" si="196"/>
        <v>68</v>
      </c>
      <c r="HP21" s="82">
        <f t="shared" si="197"/>
        <v>0</v>
      </c>
      <c r="HQ21" s="82">
        <f t="shared" si="198"/>
        <v>0</v>
      </c>
      <c r="HR21" s="82">
        <f t="shared" si="199"/>
        <v>0</v>
      </c>
      <c r="HS21" s="82">
        <f t="shared" si="200"/>
        <v>0</v>
      </c>
      <c r="HT21" s="82">
        <f t="shared" si="201"/>
        <v>0</v>
      </c>
      <c r="HU21" s="82">
        <f t="shared" si="202"/>
        <v>0</v>
      </c>
      <c r="HV21" s="82">
        <f t="shared" si="203"/>
        <v>0</v>
      </c>
      <c r="HW21" s="82">
        <f t="shared" si="204"/>
        <v>0</v>
      </c>
      <c r="HX21" s="82">
        <f t="shared" si="205"/>
        <v>68</v>
      </c>
      <c r="HY21" s="82">
        <f t="shared" si="206"/>
        <v>0</v>
      </c>
      <c r="HZ21" s="82">
        <f t="shared" si="207"/>
        <v>0</v>
      </c>
      <c r="IA21" s="82">
        <f t="shared" si="208"/>
        <v>0</v>
      </c>
      <c r="IB21" s="82">
        <f t="shared" si="209"/>
        <v>0</v>
      </c>
      <c r="IC21" s="82">
        <f t="shared" si="210"/>
        <v>0</v>
      </c>
      <c r="ID21" s="82">
        <f t="shared" si="211"/>
        <v>0</v>
      </c>
      <c r="IE21" s="82">
        <f t="shared" si="212"/>
        <v>0</v>
      </c>
      <c r="IF21" s="82">
        <f t="shared" si="213"/>
        <v>0</v>
      </c>
      <c r="IG21" s="82">
        <f t="shared" si="214"/>
        <v>0</v>
      </c>
      <c r="IH21" s="82">
        <f t="shared" si="215"/>
        <v>0</v>
      </c>
      <c r="II21" s="82">
        <f t="shared" si="216"/>
        <v>0</v>
      </c>
      <c r="IJ21" s="82">
        <f t="shared" si="217"/>
        <v>0</v>
      </c>
      <c r="IK21" s="82">
        <f t="shared" si="218"/>
        <v>0</v>
      </c>
      <c r="IL21" s="82">
        <f t="shared" si="219"/>
        <v>0</v>
      </c>
      <c r="IM21" s="82">
        <f t="shared" si="220"/>
        <v>65</v>
      </c>
      <c r="IN21" s="82">
        <f t="shared" si="221"/>
        <v>0</v>
      </c>
      <c r="IO21" s="82">
        <f t="shared" si="222"/>
        <v>0</v>
      </c>
      <c r="IP21" s="82">
        <f t="shared" si="223"/>
        <v>0</v>
      </c>
      <c r="IQ21" s="82">
        <f t="shared" si="224"/>
        <v>0</v>
      </c>
      <c r="IR21" s="82">
        <f t="shared" si="225"/>
        <v>0</v>
      </c>
      <c r="IS21" s="82">
        <f t="shared" si="226"/>
        <v>0</v>
      </c>
      <c r="IT21" s="82">
        <f t="shared" si="227"/>
        <v>0</v>
      </c>
      <c r="IU21" s="82">
        <f t="shared" si="228"/>
        <v>65</v>
      </c>
      <c r="IV21" s="81"/>
    </row>
    <row r="22" spans="1:256" s="84" customFormat="1" ht="99">
      <c r="A22" s="70">
        <v>13</v>
      </c>
      <c r="B22" s="57">
        <v>7</v>
      </c>
      <c r="C22" s="91" t="s">
        <v>130</v>
      </c>
      <c r="D22" s="74" t="s">
        <v>28</v>
      </c>
      <c r="E22" s="58" t="s">
        <v>109</v>
      </c>
      <c r="F22" s="66" t="s">
        <v>110</v>
      </c>
      <c r="G22" s="95" t="s">
        <v>36</v>
      </c>
      <c r="H22" s="123">
        <v>12</v>
      </c>
      <c r="I22" s="124">
        <v>9</v>
      </c>
      <c r="J22" s="124">
        <v>11</v>
      </c>
      <c r="K22" s="125">
        <v>10</v>
      </c>
      <c r="L22" s="126">
        <v>13</v>
      </c>
      <c r="M22" s="124">
        <v>8</v>
      </c>
      <c r="N22" s="124">
        <v>14</v>
      </c>
      <c r="O22" s="127">
        <v>7</v>
      </c>
      <c r="P22" s="128">
        <f t="shared" si="0"/>
        <v>34</v>
      </c>
      <c r="Q22" s="85">
        <f t="shared" si="1"/>
        <v>19</v>
      </c>
      <c r="R22" s="81"/>
      <c r="S22" s="80"/>
      <c r="T22" s="81">
        <f t="shared" si="2"/>
        <v>0</v>
      </c>
      <c r="U22" s="81">
        <f t="shared" si="3"/>
        <v>0</v>
      </c>
      <c r="V22" s="81">
        <f t="shared" si="4"/>
        <v>0</v>
      </c>
      <c r="W22" s="81">
        <f t="shared" si="5"/>
        <v>0</v>
      </c>
      <c r="X22" s="81">
        <f t="shared" si="6"/>
        <v>0</v>
      </c>
      <c r="Y22" s="81">
        <f t="shared" si="7"/>
        <v>0</v>
      </c>
      <c r="Z22" s="81">
        <f t="shared" si="8"/>
        <v>0</v>
      </c>
      <c r="AA22" s="81">
        <f t="shared" si="9"/>
        <v>0</v>
      </c>
      <c r="AB22" s="81">
        <f t="shared" si="10"/>
        <v>0</v>
      </c>
      <c r="AC22" s="81">
        <f t="shared" si="11"/>
        <v>0</v>
      </c>
      <c r="AD22" s="81">
        <f t="shared" si="12"/>
        <v>0</v>
      </c>
      <c r="AE22" s="81">
        <f t="shared" si="13"/>
        <v>9</v>
      </c>
      <c r="AF22" s="81">
        <f t="shared" si="14"/>
        <v>0</v>
      </c>
      <c r="AG22" s="81">
        <f t="shared" si="15"/>
        <v>0</v>
      </c>
      <c r="AH22" s="81">
        <f t="shared" si="16"/>
        <v>0</v>
      </c>
      <c r="AI22" s="81">
        <f t="shared" si="17"/>
        <v>0</v>
      </c>
      <c r="AJ22" s="81">
        <f t="shared" si="18"/>
        <v>0</v>
      </c>
      <c r="AK22" s="81">
        <f t="shared" si="19"/>
        <v>0</v>
      </c>
      <c r="AL22" s="81">
        <f t="shared" si="20"/>
        <v>0</v>
      </c>
      <c r="AM22" s="81">
        <f t="shared" si="21"/>
        <v>0</v>
      </c>
      <c r="AN22" s="81">
        <f t="shared" si="22"/>
        <v>0</v>
      </c>
      <c r="AO22" s="81">
        <f t="shared" si="23"/>
        <v>0</v>
      </c>
      <c r="AP22" s="81">
        <f t="shared" si="24"/>
        <v>9</v>
      </c>
      <c r="AQ22" s="81">
        <f t="shared" si="25"/>
        <v>0</v>
      </c>
      <c r="AR22" s="81">
        <f t="shared" si="26"/>
        <v>0</v>
      </c>
      <c r="AS22" s="81">
        <f t="shared" si="27"/>
        <v>0</v>
      </c>
      <c r="AT22" s="81">
        <f t="shared" si="28"/>
        <v>0</v>
      </c>
      <c r="AU22" s="81">
        <f t="shared" si="29"/>
        <v>0</v>
      </c>
      <c r="AV22" s="81">
        <f t="shared" si="30"/>
        <v>0</v>
      </c>
      <c r="AW22" s="81">
        <f t="shared" si="31"/>
        <v>0</v>
      </c>
      <c r="AX22" s="81">
        <f t="shared" si="32"/>
        <v>0</v>
      </c>
      <c r="AY22" s="81">
        <f t="shared" si="33"/>
        <v>0</v>
      </c>
      <c r="AZ22" s="81">
        <f t="shared" si="34"/>
        <v>0</v>
      </c>
      <c r="BA22" s="81">
        <f t="shared" si="35"/>
        <v>10</v>
      </c>
      <c r="BB22" s="81">
        <f t="shared" si="36"/>
        <v>0</v>
      </c>
      <c r="BC22" s="81">
        <f t="shared" si="37"/>
        <v>0</v>
      </c>
      <c r="BD22" s="81">
        <f t="shared" si="38"/>
        <v>0</v>
      </c>
      <c r="BE22" s="81">
        <f t="shared" si="39"/>
        <v>0</v>
      </c>
      <c r="BF22" s="81">
        <f t="shared" si="40"/>
        <v>0</v>
      </c>
      <c r="BG22" s="81">
        <f t="shared" si="41"/>
        <v>0</v>
      </c>
      <c r="BH22" s="81">
        <f t="shared" si="42"/>
        <v>0</v>
      </c>
      <c r="BI22" s="81">
        <f t="shared" si="43"/>
        <v>0</v>
      </c>
      <c r="BJ22" s="81">
        <f t="shared" si="44"/>
        <v>0</v>
      </c>
      <c r="BK22" s="81">
        <f t="shared" si="45"/>
        <v>0</v>
      </c>
      <c r="BL22" s="81">
        <f t="shared" si="46"/>
        <v>0</v>
      </c>
      <c r="BM22" s="81">
        <f t="shared" si="47"/>
        <v>10</v>
      </c>
      <c r="BN22" s="81">
        <f t="shared" si="48"/>
        <v>0</v>
      </c>
      <c r="BO22" s="81">
        <f t="shared" si="49"/>
        <v>0</v>
      </c>
      <c r="BP22" s="81">
        <f t="shared" si="50"/>
        <v>0</v>
      </c>
      <c r="BQ22" s="81">
        <f t="shared" si="51"/>
        <v>0</v>
      </c>
      <c r="BR22" s="81">
        <f t="shared" si="52"/>
        <v>0</v>
      </c>
      <c r="BS22" s="81">
        <f t="shared" si="53"/>
        <v>0</v>
      </c>
      <c r="BT22" s="81">
        <f t="shared" si="54"/>
        <v>0</v>
      </c>
      <c r="BU22" s="81">
        <f t="shared" si="55"/>
        <v>0</v>
      </c>
      <c r="BV22" s="81">
        <f t="shared" si="56"/>
        <v>0</v>
      </c>
      <c r="BW22" s="81">
        <f t="shared" si="57"/>
        <v>0</v>
      </c>
      <c r="BX22" s="81">
        <f t="shared" si="58"/>
        <v>0</v>
      </c>
      <c r="BY22" s="81">
        <f t="shared" si="59"/>
        <v>29</v>
      </c>
      <c r="BZ22" s="81">
        <f t="shared" si="60"/>
        <v>0</v>
      </c>
      <c r="CA22" s="81">
        <f t="shared" si="61"/>
        <v>0</v>
      </c>
      <c r="CB22" s="81">
        <f t="shared" si="62"/>
        <v>0</v>
      </c>
      <c r="CC22" s="81">
        <f t="shared" si="63"/>
        <v>0</v>
      </c>
      <c r="CD22" s="81">
        <f t="shared" si="64"/>
        <v>0</v>
      </c>
      <c r="CE22" s="81">
        <f t="shared" si="65"/>
        <v>0</v>
      </c>
      <c r="CF22" s="81">
        <f t="shared" si="66"/>
        <v>0</v>
      </c>
      <c r="CG22" s="81">
        <f t="shared" si="67"/>
        <v>0</v>
      </c>
      <c r="CH22" s="81">
        <f t="shared" si="68"/>
        <v>0</v>
      </c>
      <c r="CI22" s="81">
        <f t="shared" si="69"/>
        <v>0</v>
      </c>
      <c r="CJ22" s="81">
        <f t="shared" si="70"/>
        <v>0</v>
      </c>
      <c r="CK22" s="81">
        <f t="shared" si="71"/>
        <v>0</v>
      </c>
      <c r="CL22" s="81">
        <f t="shared" si="72"/>
        <v>0</v>
      </c>
      <c r="CM22" s="81">
        <f t="shared" si="73"/>
        <v>0</v>
      </c>
      <c r="CN22" s="81">
        <f t="shared" si="74"/>
        <v>0</v>
      </c>
      <c r="CO22" s="81">
        <f t="shared" si="75"/>
        <v>0</v>
      </c>
      <c r="CP22" s="81">
        <f t="shared" si="76"/>
        <v>0</v>
      </c>
      <c r="CQ22" s="81">
        <f t="shared" si="77"/>
        <v>0</v>
      </c>
      <c r="CR22" s="81">
        <f t="shared" si="78"/>
        <v>0</v>
      </c>
      <c r="CS22" s="81">
        <f t="shared" si="79"/>
        <v>0</v>
      </c>
      <c r="CT22" s="81">
        <f t="shared" si="80"/>
        <v>0</v>
      </c>
      <c r="CU22" s="81">
        <f t="shared" si="81"/>
        <v>0</v>
      </c>
      <c r="CV22" s="81">
        <f t="shared" si="82"/>
        <v>0</v>
      </c>
      <c r="CW22" s="81">
        <f t="shared" si="83"/>
        <v>0</v>
      </c>
      <c r="CX22" s="81">
        <f t="shared" si="84"/>
        <v>0</v>
      </c>
      <c r="CY22" s="81">
        <f t="shared" si="85"/>
        <v>0</v>
      </c>
      <c r="CZ22" s="81">
        <f t="shared" si="86"/>
        <v>0</v>
      </c>
      <c r="DA22" s="81">
        <f t="shared" si="87"/>
        <v>0</v>
      </c>
      <c r="DB22" s="81">
        <f t="shared" si="88"/>
        <v>0</v>
      </c>
      <c r="DC22" s="81">
        <f t="shared" si="89"/>
        <v>0</v>
      </c>
      <c r="DD22" s="81">
        <f t="shared" si="90"/>
        <v>29</v>
      </c>
      <c r="DE22" s="81">
        <f t="shared" si="91"/>
        <v>0</v>
      </c>
      <c r="DF22" s="81">
        <f t="shared" si="92"/>
        <v>0</v>
      </c>
      <c r="DG22" s="81">
        <f t="shared" si="93"/>
        <v>0</v>
      </c>
      <c r="DH22" s="81">
        <f t="shared" si="94"/>
        <v>0</v>
      </c>
      <c r="DI22" s="81">
        <f t="shared" si="95"/>
        <v>0</v>
      </c>
      <c r="DJ22" s="81">
        <f t="shared" si="96"/>
        <v>0</v>
      </c>
      <c r="DK22" s="81">
        <f t="shared" si="97"/>
        <v>0</v>
      </c>
      <c r="DL22" s="81">
        <f t="shared" si="98"/>
        <v>0</v>
      </c>
      <c r="DM22" s="81">
        <f t="shared" si="99"/>
        <v>0</v>
      </c>
      <c r="DN22" s="81">
        <f t="shared" si="100"/>
        <v>0</v>
      </c>
      <c r="DO22" s="81">
        <f t="shared" si="101"/>
        <v>30</v>
      </c>
      <c r="DP22" s="81">
        <f t="shared" si="102"/>
        <v>0</v>
      </c>
      <c r="DQ22" s="81">
        <f t="shared" si="103"/>
        <v>0</v>
      </c>
      <c r="DR22" s="81">
        <f t="shared" si="104"/>
        <v>0</v>
      </c>
      <c r="DS22" s="81">
        <f t="shared" si="105"/>
        <v>0</v>
      </c>
      <c r="DT22" s="81">
        <f t="shared" si="106"/>
        <v>0</v>
      </c>
      <c r="DU22" s="81">
        <f t="shared" si="107"/>
        <v>0</v>
      </c>
      <c r="DV22" s="81">
        <f t="shared" si="108"/>
        <v>0</v>
      </c>
      <c r="DW22" s="81">
        <f t="shared" si="109"/>
        <v>0</v>
      </c>
      <c r="DX22" s="81">
        <f t="shared" si="110"/>
        <v>0</v>
      </c>
      <c r="DY22" s="81">
        <f t="shared" si="111"/>
        <v>0</v>
      </c>
      <c r="DZ22" s="81">
        <f t="shared" si="112"/>
        <v>0</v>
      </c>
      <c r="EA22" s="81">
        <f t="shared" si="113"/>
        <v>0</v>
      </c>
      <c r="EB22" s="81">
        <f t="shared" si="114"/>
        <v>0</v>
      </c>
      <c r="EC22" s="81">
        <f t="shared" si="115"/>
        <v>0</v>
      </c>
      <c r="ED22" s="81">
        <f t="shared" si="116"/>
        <v>0</v>
      </c>
      <c r="EE22" s="81">
        <f t="shared" si="117"/>
        <v>0</v>
      </c>
      <c r="EF22" s="81">
        <f t="shared" si="118"/>
        <v>0</v>
      </c>
      <c r="EG22" s="81">
        <f t="shared" si="119"/>
        <v>0</v>
      </c>
      <c r="EH22" s="81">
        <f t="shared" si="120"/>
        <v>0</v>
      </c>
      <c r="EI22" s="81">
        <f t="shared" si="121"/>
        <v>0</v>
      </c>
      <c r="EJ22" s="81">
        <f t="shared" si="122"/>
        <v>0</v>
      </c>
      <c r="EK22" s="81">
        <f t="shared" si="123"/>
        <v>0</v>
      </c>
      <c r="EL22" s="81">
        <f t="shared" si="124"/>
        <v>0</v>
      </c>
      <c r="EM22" s="81">
        <f t="shared" si="125"/>
        <v>0</v>
      </c>
      <c r="EN22" s="81">
        <f t="shared" si="126"/>
        <v>0</v>
      </c>
      <c r="EO22" s="81">
        <f t="shared" si="127"/>
        <v>0</v>
      </c>
      <c r="EP22" s="81">
        <f t="shared" si="128"/>
        <v>0</v>
      </c>
      <c r="EQ22" s="81">
        <f t="shared" si="129"/>
        <v>0</v>
      </c>
      <c r="ER22" s="81">
        <f t="shared" si="130"/>
        <v>0</v>
      </c>
      <c r="ES22" s="81">
        <f t="shared" si="131"/>
        <v>0</v>
      </c>
      <c r="ET22" s="81">
        <f t="shared" si="132"/>
        <v>0</v>
      </c>
      <c r="EU22" s="81">
        <f t="shared" si="133"/>
        <v>30</v>
      </c>
      <c r="EV22" s="81"/>
      <c r="EW22" s="81">
        <f t="shared" si="134"/>
        <v>12</v>
      </c>
      <c r="EX22" s="81">
        <f t="shared" si="135"/>
        <v>11</v>
      </c>
      <c r="EY22" s="81"/>
      <c r="EZ22" s="81">
        <f t="shared" si="136"/>
        <v>11</v>
      </c>
      <c r="FA22" s="81" t="e">
        <f>IF(P22=#REF!,IF(J22&lt;#REF!,#REF!,FE22),#REF!)</f>
        <v>#REF!</v>
      </c>
      <c r="FB22" s="81" t="e">
        <f>IF(P22=#REF!,IF(J22&lt;#REF!,0,1))</f>
        <v>#REF!</v>
      </c>
      <c r="FC22" s="81" t="e">
        <f>IF(AND(EZ22&gt;=21,EZ22&lt;&gt;0),EZ22,IF(P22&lt;#REF!,"СТОП",FA22+FB22))</f>
        <v>#REF!</v>
      </c>
      <c r="FD22" s="81"/>
      <c r="FE22" s="81">
        <v>15</v>
      </c>
      <c r="FF22" s="81">
        <v>16</v>
      </c>
      <c r="FG22" s="81"/>
      <c r="FH22" s="82">
        <f t="shared" si="137"/>
        <v>0</v>
      </c>
      <c r="FI22" s="82">
        <f t="shared" si="138"/>
        <v>0</v>
      </c>
      <c r="FJ22" s="82">
        <f t="shared" si="139"/>
        <v>0</v>
      </c>
      <c r="FK22" s="82">
        <f t="shared" si="140"/>
        <v>0</v>
      </c>
      <c r="FL22" s="82">
        <f t="shared" si="141"/>
        <v>0</v>
      </c>
      <c r="FM22" s="82">
        <f t="shared" si="142"/>
        <v>0</v>
      </c>
      <c r="FN22" s="82">
        <f t="shared" si="143"/>
        <v>0</v>
      </c>
      <c r="FO22" s="82">
        <f t="shared" si="144"/>
        <v>0</v>
      </c>
      <c r="FP22" s="82">
        <f t="shared" si="145"/>
        <v>0</v>
      </c>
      <c r="FQ22" s="82">
        <f t="shared" si="146"/>
        <v>0</v>
      </c>
      <c r="FR22" s="82">
        <f t="shared" si="147"/>
        <v>0</v>
      </c>
      <c r="FS22" s="82">
        <f t="shared" si="148"/>
        <v>9</v>
      </c>
      <c r="FT22" s="82">
        <f t="shared" si="149"/>
        <v>0</v>
      </c>
      <c r="FU22" s="82">
        <f t="shared" si="150"/>
        <v>0</v>
      </c>
      <c r="FV22" s="82">
        <f t="shared" si="151"/>
        <v>0</v>
      </c>
      <c r="FW22" s="82">
        <f t="shared" si="152"/>
        <v>0</v>
      </c>
      <c r="FX22" s="82">
        <f t="shared" si="153"/>
        <v>0</v>
      </c>
      <c r="FY22" s="82">
        <f t="shared" si="154"/>
        <v>0</v>
      </c>
      <c r="FZ22" s="82">
        <f t="shared" si="155"/>
        <v>0</v>
      </c>
      <c r="GA22" s="82">
        <f t="shared" si="156"/>
        <v>0</v>
      </c>
      <c r="GB22" s="82">
        <f t="shared" si="157"/>
        <v>0</v>
      </c>
      <c r="GC22" s="82">
        <f t="shared" si="158"/>
        <v>0</v>
      </c>
      <c r="GD22" s="82">
        <f t="shared" si="159"/>
        <v>9</v>
      </c>
      <c r="GE22" s="82">
        <f t="shared" si="160"/>
        <v>0</v>
      </c>
      <c r="GF22" s="82">
        <f t="shared" si="161"/>
        <v>0</v>
      </c>
      <c r="GG22" s="82">
        <f t="shared" si="162"/>
        <v>0</v>
      </c>
      <c r="GH22" s="82">
        <f t="shared" si="163"/>
        <v>0</v>
      </c>
      <c r="GI22" s="82">
        <f t="shared" si="164"/>
        <v>0</v>
      </c>
      <c r="GJ22" s="82">
        <f t="shared" si="165"/>
        <v>0</v>
      </c>
      <c r="GK22" s="82">
        <f t="shared" si="166"/>
        <v>0</v>
      </c>
      <c r="GL22" s="82">
        <f t="shared" si="167"/>
        <v>0</v>
      </c>
      <c r="GM22" s="82">
        <f t="shared" si="168"/>
        <v>0</v>
      </c>
      <c r="GN22" s="82">
        <f t="shared" si="169"/>
        <v>0</v>
      </c>
      <c r="GO22" s="82">
        <f t="shared" si="170"/>
        <v>10</v>
      </c>
      <c r="GP22" s="82">
        <f t="shared" si="171"/>
        <v>0</v>
      </c>
      <c r="GQ22" s="82">
        <f t="shared" si="172"/>
        <v>0</v>
      </c>
      <c r="GR22" s="82">
        <f t="shared" si="173"/>
        <v>0</v>
      </c>
      <c r="GS22" s="82">
        <f t="shared" si="174"/>
        <v>0</v>
      </c>
      <c r="GT22" s="82">
        <f t="shared" si="175"/>
        <v>0</v>
      </c>
      <c r="GU22" s="82">
        <f t="shared" si="176"/>
        <v>0</v>
      </c>
      <c r="GV22" s="82">
        <f t="shared" si="177"/>
        <v>0</v>
      </c>
      <c r="GW22" s="82">
        <f t="shared" si="178"/>
        <v>0</v>
      </c>
      <c r="GX22" s="82">
        <f t="shared" si="179"/>
        <v>0</v>
      </c>
      <c r="GY22" s="82">
        <f t="shared" si="180"/>
        <v>0</v>
      </c>
      <c r="GZ22" s="82">
        <f t="shared" si="181"/>
        <v>0</v>
      </c>
      <c r="HA22" s="82">
        <f t="shared" si="182"/>
        <v>10</v>
      </c>
      <c r="HB22" s="82">
        <f t="shared" si="183"/>
        <v>0</v>
      </c>
      <c r="HC22" s="82">
        <f t="shared" si="184"/>
        <v>0</v>
      </c>
      <c r="HD22" s="82">
        <f t="shared" si="185"/>
        <v>0</v>
      </c>
      <c r="HE22" s="82">
        <f t="shared" si="186"/>
        <v>0</v>
      </c>
      <c r="HF22" s="82">
        <f t="shared" si="187"/>
        <v>0</v>
      </c>
      <c r="HG22" s="82">
        <f t="shared" si="188"/>
        <v>0</v>
      </c>
      <c r="HH22" s="82">
        <f t="shared" si="189"/>
        <v>0</v>
      </c>
      <c r="HI22" s="82">
        <f t="shared" si="190"/>
        <v>0</v>
      </c>
      <c r="HJ22" s="82">
        <f t="shared" si="191"/>
        <v>0</v>
      </c>
      <c r="HK22" s="82">
        <f t="shared" si="192"/>
        <v>0</v>
      </c>
      <c r="HL22" s="82">
        <f t="shared" si="193"/>
        <v>0</v>
      </c>
      <c r="HM22" s="82">
        <f t="shared" si="194"/>
        <v>73</v>
      </c>
      <c r="HN22" s="82">
        <f t="shared" si="195"/>
        <v>0</v>
      </c>
      <c r="HO22" s="82">
        <f t="shared" si="196"/>
        <v>0</v>
      </c>
      <c r="HP22" s="82">
        <f t="shared" si="197"/>
        <v>0</v>
      </c>
      <c r="HQ22" s="82">
        <f t="shared" si="198"/>
        <v>0</v>
      </c>
      <c r="HR22" s="82">
        <f t="shared" si="199"/>
        <v>0</v>
      </c>
      <c r="HS22" s="82">
        <f t="shared" si="200"/>
        <v>0</v>
      </c>
      <c r="HT22" s="82">
        <f t="shared" si="201"/>
        <v>0</v>
      </c>
      <c r="HU22" s="82">
        <f t="shared" si="202"/>
        <v>0</v>
      </c>
      <c r="HV22" s="82">
        <f t="shared" si="203"/>
        <v>0</v>
      </c>
      <c r="HW22" s="82">
        <f t="shared" si="204"/>
        <v>0</v>
      </c>
      <c r="HX22" s="82">
        <f t="shared" si="205"/>
        <v>73</v>
      </c>
      <c r="HY22" s="82">
        <f t="shared" si="206"/>
        <v>0</v>
      </c>
      <c r="HZ22" s="82">
        <f t="shared" si="207"/>
        <v>0</v>
      </c>
      <c r="IA22" s="82">
        <f t="shared" si="208"/>
        <v>0</v>
      </c>
      <c r="IB22" s="82">
        <f t="shared" si="209"/>
        <v>0</v>
      </c>
      <c r="IC22" s="82">
        <f t="shared" si="210"/>
        <v>0</v>
      </c>
      <c r="ID22" s="82">
        <f t="shared" si="211"/>
        <v>0</v>
      </c>
      <c r="IE22" s="82">
        <f t="shared" si="212"/>
        <v>0</v>
      </c>
      <c r="IF22" s="82">
        <f t="shared" si="213"/>
        <v>0</v>
      </c>
      <c r="IG22" s="82">
        <f t="shared" si="214"/>
        <v>0</v>
      </c>
      <c r="IH22" s="82">
        <f t="shared" si="215"/>
        <v>0</v>
      </c>
      <c r="II22" s="82">
        <f t="shared" si="216"/>
        <v>75</v>
      </c>
      <c r="IJ22" s="82">
        <f t="shared" si="217"/>
        <v>0</v>
      </c>
      <c r="IK22" s="82">
        <f t="shared" si="218"/>
        <v>0</v>
      </c>
      <c r="IL22" s="82">
        <f t="shared" si="219"/>
        <v>0</v>
      </c>
      <c r="IM22" s="82">
        <f t="shared" si="220"/>
        <v>0</v>
      </c>
      <c r="IN22" s="82">
        <f t="shared" si="221"/>
        <v>0</v>
      </c>
      <c r="IO22" s="82">
        <f t="shared" si="222"/>
        <v>0</v>
      </c>
      <c r="IP22" s="82">
        <f t="shared" si="223"/>
        <v>0</v>
      </c>
      <c r="IQ22" s="82">
        <f t="shared" si="224"/>
        <v>0</v>
      </c>
      <c r="IR22" s="82">
        <f t="shared" si="225"/>
        <v>0</v>
      </c>
      <c r="IS22" s="82">
        <f t="shared" si="226"/>
        <v>0</v>
      </c>
      <c r="IT22" s="82">
        <f t="shared" si="227"/>
        <v>0</v>
      </c>
      <c r="IU22" s="82">
        <f t="shared" si="228"/>
        <v>75</v>
      </c>
      <c r="IV22" s="81"/>
    </row>
    <row r="23" spans="1:256" s="5" customFormat="1" ht="99">
      <c r="A23" s="70">
        <v>14</v>
      </c>
      <c r="B23" s="57">
        <v>12</v>
      </c>
      <c r="C23" s="91" t="s">
        <v>132</v>
      </c>
      <c r="D23" s="71" t="s">
        <v>28</v>
      </c>
      <c r="E23" s="58" t="s">
        <v>113</v>
      </c>
      <c r="F23" s="66" t="s">
        <v>110</v>
      </c>
      <c r="G23" s="95" t="s">
        <v>36</v>
      </c>
      <c r="H23" s="123">
        <v>16</v>
      </c>
      <c r="I23" s="124">
        <v>5</v>
      </c>
      <c r="J23" s="124">
        <v>13</v>
      </c>
      <c r="K23" s="125">
        <v>8</v>
      </c>
      <c r="L23" s="126">
        <v>11</v>
      </c>
      <c r="M23" s="124">
        <v>10</v>
      </c>
      <c r="N23" s="124">
        <v>13</v>
      </c>
      <c r="O23" s="127">
        <v>8</v>
      </c>
      <c r="P23" s="128">
        <f t="shared" si="0"/>
        <v>31</v>
      </c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3"/>
      <c r="DX23" s="53"/>
      <c r="DY23" s="53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4"/>
      <c r="ER23" s="54"/>
      <c r="ES23" s="54"/>
      <c r="ET23" s="54"/>
      <c r="EU23" s="54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</row>
    <row r="24" spans="1:256" s="5" customFormat="1" ht="184.5">
      <c r="A24" s="70">
        <v>15</v>
      </c>
      <c r="B24" s="57">
        <v>132</v>
      </c>
      <c r="C24" s="91" t="s">
        <v>139</v>
      </c>
      <c r="D24" s="71" t="s">
        <v>27</v>
      </c>
      <c r="E24" s="58" t="s">
        <v>127</v>
      </c>
      <c r="F24" s="142" t="s">
        <v>282</v>
      </c>
      <c r="G24" s="95" t="s">
        <v>36</v>
      </c>
      <c r="H24" s="123" t="s">
        <v>271</v>
      </c>
      <c r="I24" s="124">
        <v>0</v>
      </c>
      <c r="J24" s="124">
        <v>18</v>
      </c>
      <c r="K24" s="125">
        <v>3</v>
      </c>
      <c r="L24" s="126">
        <v>7</v>
      </c>
      <c r="M24" s="124">
        <v>14</v>
      </c>
      <c r="N24" s="124">
        <v>8</v>
      </c>
      <c r="O24" s="127">
        <v>13</v>
      </c>
      <c r="P24" s="128">
        <f t="shared" si="0"/>
        <v>30</v>
      </c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3"/>
      <c r="DX24" s="53"/>
      <c r="DY24" s="53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4"/>
      <c r="ER24" s="54"/>
      <c r="ES24" s="54"/>
      <c r="ET24" s="54"/>
      <c r="EU24" s="54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</row>
    <row r="25" spans="1:256" s="5" customFormat="1" ht="99">
      <c r="A25" s="70">
        <v>16</v>
      </c>
      <c r="B25" s="57">
        <v>70</v>
      </c>
      <c r="C25" s="91" t="s">
        <v>41</v>
      </c>
      <c r="D25" s="71" t="s">
        <v>28</v>
      </c>
      <c r="E25" s="58" t="s">
        <v>42</v>
      </c>
      <c r="F25" s="66" t="s">
        <v>55</v>
      </c>
      <c r="G25" s="95" t="s">
        <v>36</v>
      </c>
      <c r="H25" s="123" t="s">
        <v>4</v>
      </c>
      <c r="I25" s="124">
        <v>0</v>
      </c>
      <c r="J25" s="124">
        <v>14</v>
      </c>
      <c r="K25" s="125">
        <v>7</v>
      </c>
      <c r="L25" s="126">
        <v>14</v>
      </c>
      <c r="M25" s="124">
        <v>7</v>
      </c>
      <c r="N25" s="124">
        <v>16</v>
      </c>
      <c r="O25" s="127">
        <v>5</v>
      </c>
      <c r="P25" s="128">
        <f t="shared" si="0"/>
        <v>19</v>
      </c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3"/>
      <c r="DX25" s="53"/>
      <c r="DY25" s="53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4"/>
      <c r="ER25" s="54"/>
      <c r="ES25" s="54"/>
      <c r="ET25" s="54"/>
      <c r="EU25" s="54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</row>
    <row r="26" spans="1:256" ht="81" customHeight="1">
      <c r="A26" s="70">
        <v>17</v>
      </c>
      <c r="B26" s="57">
        <v>8</v>
      </c>
      <c r="C26" s="91" t="s">
        <v>37</v>
      </c>
      <c r="D26" s="71" t="s">
        <v>28</v>
      </c>
      <c r="E26" s="58" t="s">
        <v>35</v>
      </c>
      <c r="F26" s="142" t="s">
        <v>68</v>
      </c>
      <c r="G26" s="95" t="s">
        <v>36</v>
      </c>
      <c r="H26" s="123">
        <v>15</v>
      </c>
      <c r="I26" s="124">
        <v>6</v>
      </c>
      <c r="J26" s="124">
        <v>16</v>
      </c>
      <c r="K26" s="125">
        <v>5</v>
      </c>
      <c r="L26" s="126">
        <v>15</v>
      </c>
      <c r="M26" s="124">
        <v>6</v>
      </c>
      <c r="N26" s="124">
        <v>20</v>
      </c>
      <c r="O26" s="127">
        <v>1</v>
      </c>
      <c r="P26" s="128">
        <f t="shared" si="0"/>
        <v>18</v>
      </c>
      <c r="Q26" s="7"/>
      <c r="R26" s="6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6"/>
      <c r="EC26" s="6"/>
      <c r="ED26" s="6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8"/>
      <c r="EW26" s="8"/>
      <c r="EX26" s="8"/>
      <c r="EY26" s="8"/>
      <c r="EZ26" s="8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ht="81" customHeight="1">
      <c r="A27" s="70">
        <v>18</v>
      </c>
      <c r="B27" s="57">
        <v>25</v>
      </c>
      <c r="C27" s="91" t="s">
        <v>38</v>
      </c>
      <c r="D27" s="71" t="s">
        <v>28</v>
      </c>
      <c r="E27" s="58" t="s">
        <v>35</v>
      </c>
      <c r="F27" s="142" t="s">
        <v>68</v>
      </c>
      <c r="G27" s="95" t="s">
        <v>36</v>
      </c>
      <c r="H27" s="123">
        <v>17</v>
      </c>
      <c r="I27" s="124">
        <v>4</v>
      </c>
      <c r="J27" s="124">
        <v>17</v>
      </c>
      <c r="K27" s="125">
        <v>4</v>
      </c>
      <c r="L27" s="126">
        <v>17</v>
      </c>
      <c r="M27" s="124">
        <v>4</v>
      </c>
      <c r="N27" s="124">
        <v>18</v>
      </c>
      <c r="O27" s="127">
        <v>3</v>
      </c>
      <c r="P27" s="128">
        <f t="shared" si="0"/>
        <v>15</v>
      </c>
      <c r="Q27" s="7"/>
      <c r="R27" s="6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6"/>
      <c r="EC27" s="6"/>
      <c r="ED27" s="6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8"/>
      <c r="EW27" s="8"/>
      <c r="EX27" s="8"/>
      <c r="EY27" s="8"/>
      <c r="EZ27" s="8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ht="99">
      <c r="A28" s="70">
        <v>19</v>
      </c>
      <c r="B28" s="57">
        <v>727</v>
      </c>
      <c r="C28" s="91" t="s">
        <v>44</v>
      </c>
      <c r="D28" s="71" t="s">
        <v>28</v>
      </c>
      <c r="E28" s="58" t="s">
        <v>45</v>
      </c>
      <c r="F28" s="66" t="s">
        <v>57</v>
      </c>
      <c r="G28" s="95" t="s">
        <v>36</v>
      </c>
      <c r="H28" s="123">
        <v>13</v>
      </c>
      <c r="I28" s="124">
        <v>8</v>
      </c>
      <c r="J28" s="124" t="s">
        <v>4</v>
      </c>
      <c r="K28" s="125">
        <v>0</v>
      </c>
      <c r="L28" s="126" t="s">
        <v>272</v>
      </c>
      <c r="M28" s="124">
        <v>0</v>
      </c>
      <c r="N28" s="124" t="s">
        <v>272</v>
      </c>
      <c r="O28" s="127">
        <v>0</v>
      </c>
      <c r="P28" s="128">
        <f t="shared" si="0"/>
        <v>8</v>
      </c>
      <c r="Q28" s="7"/>
      <c r="R28" s="6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6"/>
      <c r="EC28" s="6"/>
      <c r="ED28" s="6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8"/>
      <c r="EW28" s="8"/>
      <c r="EX28" s="8"/>
      <c r="EY28" s="8"/>
      <c r="EZ28" s="8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ht="99">
      <c r="A29" s="70">
        <v>20</v>
      </c>
      <c r="B29" s="57">
        <v>3</v>
      </c>
      <c r="C29" s="91" t="s">
        <v>279</v>
      </c>
      <c r="D29" s="74" t="s">
        <v>28</v>
      </c>
      <c r="E29" s="58" t="s">
        <v>128</v>
      </c>
      <c r="F29" s="66" t="s">
        <v>278</v>
      </c>
      <c r="G29" s="95" t="s">
        <v>36</v>
      </c>
      <c r="H29" s="129" t="s">
        <v>272</v>
      </c>
      <c r="I29" s="130">
        <v>0</v>
      </c>
      <c r="J29" s="124" t="s">
        <v>272</v>
      </c>
      <c r="K29" s="131">
        <v>0</v>
      </c>
      <c r="L29" s="126">
        <v>18</v>
      </c>
      <c r="M29" s="124">
        <v>3</v>
      </c>
      <c r="N29" s="124">
        <v>17</v>
      </c>
      <c r="O29" s="127">
        <v>4</v>
      </c>
      <c r="P29" s="128">
        <f t="shared" si="0"/>
        <v>7</v>
      </c>
      <c r="Q29" s="7"/>
      <c r="R29" s="6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6"/>
      <c r="EC29" s="6"/>
      <c r="ED29" s="6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8"/>
      <c r="EW29" s="8"/>
      <c r="EX29" s="8"/>
      <c r="EY29" s="8"/>
      <c r="EZ29" s="8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16" ht="92.25" customHeight="1">
      <c r="A30" s="70">
        <v>21</v>
      </c>
      <c r="B30" s="57">
        <v>14</v>
      </c>
      <c r="C30" s="91" t="s">
        <v>280</v>
      </c>
      <c r="D30" s="71" t="s">
        <v>28</v>
      </c>
      <c r="E30" s="58" t="s">
        <v>35</v>
      </c>
      <c r="F30" s="142" t="s">
        <v>68</v>
      </c>
      <c r="G30" s="95" t="s">
        <v>36</v>
      </c>
      <c r="H30" s="132" t="s">
        <v>272</v>
      </c>
      <c r="I30" s="133">
        <v>0</v>
      </c>
      <c r="J30" s="133" t="s">
        <v>272</v>
      </c>
      <c r="K30" s="134">
        <v>0</v>
      </c>
      <c r="L30" s="126">
        <v>19</v>
      </c>
      <c r="M30" s="124">
        <v>2</v>
      </c>
      <c r="N30" s="124">
        <v>19</v>
      </c>
      <c r="O30" s="127">
        <v>2</v>
      </c>
      <c r="P30" s="128">
        <f t="shared" si="0"/>
        <v>4</v>
      </c>
    </row>
    <row r="31" spans="1:16" ht="99.75" thickBot="1">
      <c r="A31" s="73">
        <v>22</v>
      </c>
      <c r="B31" s="59">
        <v>20</v>
      </c>
      <c r="C31" s="92" t="s">
        <v>281</v>
      </c>
      <c r="D31" s="72" t="s">
        <v>28</v>
      </c>
      <c r="E31" s="67" t="s">
        <v>128</v>
      </c>
      <c r="F31" s="68" t="s">
        <v>278</v>
      </c>
      <c r="G31" s="96" t="s">
        <v>36</v>
      </c>
      <c r="H31" s="135" t="s">
        <v>272</v>
      </c>
      <c r="I31" s="136">
        <v>0</v>
      </c>
      <c r="J31" s="136" t="s">
        <v>272</v>
      </c>
      <c r="K31" s="137">
        <v>0</v>
      </c>
      <c r="L31" s="138">
        <v>20</v>
      </c>
      <c r="M31" s="139">
        <v>1</v>
      </c>
      <c r="N31" s="139">
        <v>22</v>
      </c>
      <c r="O31" s="140">
        <v>0</v>
      </c>
      <c r="P31" s="141">
        <f t="shared" si="0"/>
        <v>1</v>
      </c>
    </row>
    <row r="32" spans="1:7" ht="99">
      <c r="A32" s="76"/>
      <c r="B32" s="76"/>
      <c r="C32" s="77"/>
      <c r="D32" s="93"/>
      <c r="E32" s="78"/>
      <c r="F32" s="78"/>
      <c r="G32" s="76"/>
    </row>
    <row r="33" spans="1:7" ht="92.25">
      <c r="A33" s="51" t="s">
        <v>21</v>
      </c>
      <c r="B33" s="51"/>
      <c r="C33" s="51"/>
      <c r="D33" s="51"/>
      <c r="E33" s="51"/>
      <c r="F33" s="51"/>
      <c r="G33" s="51"/>
    </row>
    <row r="34" spans="1:7" ht="92.25">
      <c r="A34" s="51" t="s">
        <v>61</v>
      </c>
      <c r="B34" s="51"/>
      <c r="C34" s="51"/>
      <c r="D34" s="51"/>
      <c r="E34" s="51"/>
      <c r="F34" s="51"/>
      <c r="G34" s="51"/>
    </row>
    <row r="35" spans="1:7" ht="92.25">
      <c r="A35" s="51"/>
      <c r="B35" s="51"/>
      <c r="C35" s="51"/>
      <c r="D35" s="51"/>
      <c r="E35" s="51"/>
      <c r="F35" s="51"/>
      <c r="G35" s="51"/>
    </row>
    <row r="36" spans="1:7" ht="92.25">
      <c r="A36" s="51" t="s">
        <v>32</v>
      </c>
      <c r="B36" s="51"/>
      <c r="C36" s="51"/>
      <c r="D36" s="51"/>
      <c r="E36" s="51"/>
      <c r="F36" s="51"/>
      <c r="G36" s="51"/>
    </row>
    <row r="37" spans="1:7" ht="92.25">
      <c r="A37" s="64" t="s">
        <v>33</v>
      </c>
      <c r="B37" s="64"/>
      <c r="C37" s="64"/>
      <c r="D37" s="64"/>
      <c r="E37" s="64"/>
      <c r="F37" s="64"/>
      <c r="G37" s="64"/>
    </row>
    <row r="38" spans="1:7" ht="12.75">
      <c r="A38" s="11"/>
      <c r="B38" s="11"/>
      <c r="C38" s="11"/>
      <c r="D38" s="11"/>
      <c r="E38" s="11"/>
      <c r="F38" s="11"/>
      <c r="G38" s="11"/>
    </row>
    <row r="39" spans="1:7" ht="12.75">
      <c r="A39" s="11"/>
      <c r="B39" s="11"/>
      <c r="C39" s="11"/>
      <c r="D39" s="11"/>
      <c r="E39" s="11"/>
      <c r="F39" s="11"/>
      <c r="G39" s="11"/>
    </row>
    <row r="40" spans="1:7" ht="12.75">
      <c r="A40" s="11"/>
      <c r="B40" s="11"/>
      <c r="C40" s="11"/>
      <c r="D40" s="11"/>
      <c r="E40" s="11"/>
      <c r="F40" s="11"/>
      <c r="G40" s="11"/>
    </row>
    <row r="41" spans="1:7" ht="12.75">
      <c r="A41" s="11"/>
      <c r="B41" s="11"/>
      <c r="C41" s="11"/>
      <c r="D41" s="11"/>
      <c r="E41" s="11"/>
      <c r="F41" s="11"/>
      <c r="G41" s="11"/>
    </row>
    <row r="42" spans="1:7" ht="12.75">
      <c r="A42" s="11"/>
      <c r="B42" s="11"/>
      <c r="C42" s="11"/>
      <c r="D42" s="11"/>
      <c r="E42" s="11"/>
      <c r="F42" s="11"/>
      <c r="G42" s="11"/>
    </row>
    <row r="43" spans="1:7" ht="12.75">
      <c r="A43" s="11"/>
      <c r="B43" s="11"/>
      <c r="C43" s="11"/>
      <c r="D43" s="11"/>
      <c r="E43" s="11"/>
      <c r="F43" s="11"/>
      <c r="G43" s="11"/>
    </row>
    <row r="44" spans="1:7" ht="12.75">
      <c r="A44" s="11"/>
      <c r="B44" s="11"/>
      <c r="C44" s="11"/>
      <c r="D44" s="11"/>
      <c r="E44" s="11"/>
      <c r="F44" s="11"/>
      <c r="G44" s="11"/>
    </row>
    <row r="45" spans="1:256" s="3" customFormat="1" ht="12.75">
      <c r="A45" s="11"/>
      <c r="B45" s="11"/>
      <c r="C45" s="11"/>
      <c r="D45" s="11"/>
      <c r="E45" s="11"/>
      <c r="F45" s="11"/>
      <c r="G45" s="11"/>
      <c r="Q45" s="1"/>
      <c r="R45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/>
      <c r="EC45"/>
      <c r="ED45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2"/>
      <c r="EW45" s="2"/>
      <c r="EX45" s="2"/>
      <c r="EY45" s="2"/>
      <c r="EZ45" s="2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</sheetData>
  <sheetProtection formatCells="0" formatColumns="0" formatRows="0" insertColumns="0" insertRows="0" insertHyperlinks="0" deleteColumns="0" deleteRows="0" autoFilter="0" pivotTables="0"/>
  <mergeCells count="28">
    <mergeCell ref="L7:M7"/>
    <mergeCell ref="N7:O7"/>
    <mergeCell ref="Q7:Q9"/>
    <mergeCell ref="H8:H9"/>
    <mergeCell ref="I8:I9"/>
    <mergeCell ref="J8:J9"/>
    <mergeCell ref="K8:K9"/>
    <mergeCell ref="L8:L9"/>
    <mergeCell ref="M8:M9"/>
    <mergeCell ref="N8:N9"/>
    <mergeCell ref="O8:O9"/>
    <mergeCell ref="P7:P9"/>
    <mergeCell ref="F7:F9"/>
    <mergeCell ref="Q1:Q4"/>
    <mergeCell ref="A2:P2"/>
    <mergeCell ref="A3:P3"/>
    <mergeCell ref="A4:P4"/>
    <mergeCell ref="A5:P5"/>
    <mergeCell ref="H6:K6"/>
    <mergeCell ref="L6:O6"/>
    <mergeCell ref="A7:A9"/>
    <mergeCell ref="B7:B9"/>
    <mergeCell ref="C7:C9"/>
    <mergeCell ref="D7:D9"/>
    <mergeCell ref="E7:E9"/>
    <mergeCell ref="G7:G9"/>
    <mergeCell ref="H7:I7"/>
    <mergeCell ref="J7:K7"/>
  </mergeCells>
  <dataValidations count="1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22 J10:J22 L10:L31 N10:N31">
      <formula1>1</formula1>
      <formula2>60</formula2>
    </dataValidation>
  </dataValidations>
  <printOptions horizontalCentered="1"/>
  <pageMargins left="0.35" right="0.2362204724409449" top="0.15748031496062992" bottom="0.35433070866141736" header="0.5118110236220472" footer="0.5118110236220472"/>
  <pageSetup fitToHeight="2" fitToWidth="1" horizontalDpi="300" verticalDpi="300" orientation="landscape" paperSize="9" scal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9">
    <pageSetUpPr fitToPage="1"/>
  </sheetPr>
  <dimension ref="A1:Q50"/>
  <sheetViews>
    <sheetView zoomScale="20" zoomScaleNormal="20" zoomScalePageLayoutView="75" workbookViewId="0" topLeftCell="A25">
      <selection activeCell="E35" sqref="E35"/>
    </sheetView>
  </sheetViews>
  <sheetFormatPr defaultColWidth="9.140625" defaultRowHeight="12.75"/>
  <cols>
    <col min="1" max="1" width="21.57421875" style="3" customWidth="1"/>
    <col min="2" max="2" width="81.57421875" style="3" customWidth="1"/>
    <col min="3" max="3" width="155.140625" style="3" customWidth="1"/>
    <col min="4" max="4" width="58.7109375" style="3" customWidth="1"/>
    <col min="5" max="6" width="255.7109375" style="3" customWidth="1"/>
    <col min="7" max="7" width="40.140625" style="3" customWidth="1"/>
    <col min="8" max="8" width="28.7109375" style="3" customWidth="1"/>
    <col min="9" max="9" width="21.57421875" style="3" customWidth="1"/>
    <col min="10" max="10" width="28.7109375" style="3" customWidth="1"/>
    <col min="11" max="11" width="21.57421875" style="3" customWidth="1"/>
    <col min="12" max="12" width="28.7109375" style="3" customWidth="1"/>
    <col min="13" max="13" width="21.57421875" style="3" customWidth="1"/>
    <col min="14" max="14" width="28.7109375" style="3" customWidth="1"/>
    <col min="15" max="15" width="21.57421875" style="3" customWidth="1"/>
    <col min="16" max="16" width="30.8515625" style="3" customWidth="1"/>
    <col min="17" max="17" width="0.71875" style="1" customWidth="1"/>
    <col min="18" max="16384" width="9.140625" style="1" customWidth="1"/>
  </cols>
  <sheetData>
    <row r="1" spans="1:17" ht="295.5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69"/>
    </row>
    <row r="2" spans="1:17" ht="126.75" customHeight="1">
      <c r="A2" s="171" t="s">
        <v>277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0"/>
    </row>
    <row r="3" spans="1:17" ht="87.75" customHeight="1">
      <c r="A3" s="171" t="s">
        <v>273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0"/>
    </row>
    <row r="4" spans="1:17" s="4" customFormat="1" ht="93.75" customHeight="1">
      <c r="A4" s="172" t="s">
        <v>274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0"/>
    </row>
    <row r="5" spans="1:17" s="4" customFormat="1" ht="96.75">
      <c r="A5" s="173" t="s">
        <v>51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27"/>
    </row>
    <row r="6" spans="1:17" ht="61.5" customHeight="1" thickBot="1">
      <c r="A6" s="30"/>
      <c r="B6" s="30"/>
      <c r="C6" s="30"/>
      <c r="D6" s="30"/>
      <c r="E6" s="30"/>
      <c r="F6" s="30"/>
      <c r="G6" s="30"/>
      <c r="H6" s="174" t="s">
        <v>276</v>
      </c>
      <c r="I6" s="174"/>
      <c r="J6" s="174"/>
      <c r="K6" s="174"/>
      <c r="L6" s="174" t="s">
        <v>275</v>
      </c>
      <c r="M6" s="174"/>
      <c r="N6" s="174"/>
      <c r="O6" s="174"/>
      <c r="P6" s="31"/>
      <c r="Q6" s="32"/>
    </row>
    <row r="7" spans="1:17" ht="44.25" customHeight="1" thickBot="1">
      <c r="A7" s="167" t="s">
        <v>30</v>
      </c>
      <c r="B7" s="176" t="s">
        <v>0</v>
      </c>
      <c r="C7" s="176" t="s">
        <v>31</v>
      </c>
      <c r="D7" s="167" t="s">
        <v>24</v>
      </c>
      <c r="E7" s="167" t="s">
        <v>22</v>
      </c>
      <c r="F7" s="167" t="s">
        <v>23</v>
      </c>
      <c r="G7" s="167" t="s">
        <v>1</v>
      </c>
      <c r="H7" s="179" t="s">
        <v>2</v>
      </c>
      <c r="I7" s="180"/>
      <c r="J7" s="179" t="s">
        <v>3</v>
      </c>
      <c r="K7" s="181"/>
      <c r="L7" s="179" t="s">
        <v>2</v>
      </c>
      <c r="M7" s="180"/>
      <c r="N7" s="179" t="s">
        <v>3</v>
      </c>
      <c r="O7" s="181"/>
      <c r="P7" s="167" t="s">
        <v>25</v>
      </c>
      <c r="Q7" s="182" t="s">
        <v>13</v>
      </c>
    </row>
    <row r="8" spans="1:17" ht="45" customHeight="1">
      <c r="A8" s="175"/>
      <c r="B8" s="177"/>
      <c r="C8" s="177"/>
      <c r="D8" s="175"/>
      <c r="E8" s="175"/>
      <c r="F8" s="168"/>
      <c r="G8" s="175"/>
      <c r="H8" s="185" t="s">
        <v>10</v>
      </c>
      <c r="I8" s="187" t="s">
        <v>97</v>
      </c>
      <c r="J8" s="189" t="s">
        <v>10</v>
      </c>
      <c r="K8" s="190" t="s">
        <v>97</v>
      </c>
      <c r="L8" s="185" t="s">
        <v>10</v>
      </c>
      <c r="M8" s="187" t="s">
        <v>97</v>
      </c>
      <c r="N8" s="189" t="s">
        <v>10</v>
      </c>
      <c r="O8" s="190" t="s">
        <v>97</v>
      </c>
      <c r="P8" s="175"/>
      <c r="Q8" s="183"/>
    </row>
    <row r="9" spans="1:17" ht="99.75" customHeight="1" thickBot="1">
      <c r="A9" s="175"/>
      <c r="B9" s="178"/>
      <c r="C9" s="178"/>
      <c r="D9" s="175"/>
      <c r="E9" s="175"/>
      <c r="F9" s="168"/>
      <c r="G9" s="175"/>
      <c r="H9" s="186"/>
      <c r="I9" s="188"/>
      <c r="J9" s="186"/>
      <c r="K9" s="191"/>
      <c r="L9" s="186"/>
      <c r="M9" s="188"/>
      <c r="N9" s="186"/>
      <c r="O9" s="191"/>
      <c r="P9" s="175"/>
      <c r="Q9" s="184"/>
    </row>
    <row r="10" spans="1:17" s="84" customFormat="1" ht="99">
      <c r="A10" s="143">
        <v>1</v>
      </c>
      <c r="B10" s="144">
        <v>797</v>
      </c>
      <c r="C10" s="159" t="s">
        <v>182</v>
      </c>
      <c r="D10" s="155" t="s">
        <v>27</v>
      </c>
      <c r="E10" s="146" t="s">
        <v>162</v>
      </c>
      <c r="F10" s="145" t="s">
        <v>122</v>
      </c>
      <c r="G10" s="144" t="s">
        <v>36</v>
      </c>
      <c r="H10" s="147">
        <v>4</v>
      </c>
      <c r="I10" s="150">
        <v>18</v>
      </c>
      <c r="J10" s="150">
        <v>1</v>
      </c>
      <c r="K10" s="148">
        <v>25</v>
      </c>
      <c r="L10" s="42">
        <v>1</v>
      </c>
      <c r="M10" s="102">
        <v>25</v>
      </c>
      <c r="N10" s="102">
        <v>1</v>
      </c>
      <c r="O10" s="61">
        <v>25</v>
      </c>
      <c r="P10" s="152">
        <f aca="true" t="shared" si="0" ref="P10:P36">SUM(I10+K10+M10+O10)</f>
        <v>93</v>
      </c>
      <c r="Q10" s="85">
        <f aca="true" t="shared" si="1" ref="Q10:Q32">I10+K10</f>
        <v>43</v>
      </c>
    </row>
    <row r="11" spans="1:17" s="84" customFormat="1" ht="85.5" customHeight="1">
      <c r="A11" s="103">
        <v>2</v>
      </c>
      <c r="B11" s="104">
        <v>790</v>
      </c>
      <c r="C11" s="160" t="s">
        <v>181</v>
      </c>
      <c r="D11" s="156" t="s">
        <v>34</v>
      </c>
      <c r="E11" s="106" t="s">
        <v>161</v>
      </c>
      <c r="F11" s="105" t="s">
        <v>43</v>
      </c>
      <c r="G11" s="104" t="s">
        <v>36</v>
      </c>
      <c r="H11" s="107">
        <v>2</v>
      </c>
      <c r="I11" s="149">
        <v>22</v>
      </c>
      <c r="J11" s="149">
        <v>2</v>
      </c>
      <c r="K11" s="108">
        <v>22</v>
      </c>
      <c r="L11" s="46">
        <v>2</v>
      </c>
      <c r="M11" s="101">
        <v>22</v>
      </c>
      <c r="N11" s="101">
        <v>3</v>
      </c>
      <c r="O11" s="62">
        <v>20</v>
      </c>
      <c r="P11" s="153">
        <f t="shared" si="0"/>
        <v>86</v>
      </c>
      <c r="Q11" s="85">
        <f t="shared" si="1"/>
        <v>44</v>
      </c>
    </row>
    <row r="12" spans="1:17" s="84" customFormat="1" ht="99">
      <c r="A12" s="103">
        <v>3</v>
      </c>
      <c r="B12" s="104">
        <v>701</v>
      </c>
      <c r="C12" s="160" t="s">
        <v>76</v>
      </c>
      <c r="D12" s="156" t="s">
        <v>28</v>
      </c>
      <c r="E12" s="106" t="s">
        <v>69</v>
      </c>
      <c r="F12" s="105" t="s">
        <v>39</v>
      </c>
      <c r="G12" s="104" t="s">
        <v>36</v>
      </c>
      <c r="H12" s="107">
        <v>3</v>
      </c>
      <c r="I12" s="149">
        <v>20</v>
      </c>
      <c r="J12" s="149">
        <v>8</v>
      </c>
      <c r="K12" s="108">
        <v>13</v>
      </c>
      <c r="L12" s="46">
        <v>4</v>
      </c>
      <c r="M12" s="101">
        <v>18</v>
      </c>
      <c r="N12" s="101">
        <v>5</v>
      </c>
      <c r="O12" s="62">
        <v>16</v>
      </c>
      <c r="P12" s="153">
        <f t="shared" si="0"/>
        <v>67</v>
      </c>
      <c r="Q12" s="85">
        <f t="shared" si="1"/>
        <v>33</v>
      </c>
    </row>
    <row r="13" spans="1:17" s="84" customFormat="1" ht="99">
      <c r="A13" s="103">
        <v>4</v>
      </c>
      <c r="B13" s="104">
        <v>727</v>
      </c>
      <c r="C13" s="160" t="s">
        <v>179</v>
      </c>
      <c r="D13" s="156" t="s">
        <v>27</v>
      </c>
      <c r="E13" s="106" t="s">
        <v>128</v>
      </c>
      <c r="F13" s="105" t="s">
        <v>283</v>
      </c>
      <c r="G13" s="104" t="s">
        <v>36</v>
      </c>
      <c r="H13" s="107">
        <v>5</v>
      </c>
      <c r="I13" s="149">
        <v>16</v>
      </c>
      <c r="J13" s="149">
        <v>15</v>
      </c>
      <c r="K13" s="108">
        <v>6</v>
      </c>
      <c r="L13" s="46">
        <v>3</v>
      </c>
      <c r="M13" s="101">
        <v>20</v>
      </c>
      <c r="N13" s="101">
        <v>2</v>
      </c>
      <c r="O13" s="62">
        <v>22</v>
      </c>
      <c r="P13" s="153">
        <f t="shared" si="0"/>
        <v>64</v>
      </c>
      <c r="Q13" s="85">
        <f t="shared" si="1"/>
        <v>22</v>
      </c>
    </row>
    <row r="14" spans="1:17" s="84" customFormat="1" ht="99">
      <c r="A14" s="103">
        <v>5</v>
      </c>
      <c r="B14" s="104">
        <v>31</v>
      </c>
      <c r="C14" s="160" t="s">
        <v>72</v>
      </c>
      <c r="D14" s="157" t="s">
        <v>27</v>
      </c>
      <c r="E14" s="106" t="s">
        <v>56</v>
      </c>
      <c r="F14" s="105" t="s">
        <v>64</v>
      </c>
      <c r="G14" s="104" t="s">
        <v>36</v>
      </c>
      <c r="H14" s="107">
        <v>9</v>
      </c>
      <c r="I14" s="149">
        <v>12</v>
      </c>
      <c r="J14" s="149">
        <v>3</v>
      </c>
      <c r="K14" s="108">
        <v>20</v>
      </c>
      <c r="L14" s="46">
        <v>5</v>
      </c>
      <c r="M14" s="101">
        <v>16</v>
      </c>
      <c r="N14" s="101">
        <v>6</v>
      </c>
      <c r="O14" s="62">
        <v>15</v>
      </c>
      <c r="P14" s="153">
        <f t="shared" si="0"/>
        <v>63</v>
      </c>
      <c r="Q14" s="85">
        <f t="shared" si="1"/>
        <v>32</v>
      </c>
    </row>
    <row r="15" spans="1:17" s="84" customFormat="1" ht="99">
      <c r="A15" s="103">
        <v>6</v>
      </c>
      <c r="B15" s="104">
        <v>110</v>
      </c>
      <c r="C15" s="160" t="s">
        <v>172</v>
      </c>
      <c r="D15" s="156" t="s">
        <v>34</v>
      </c>
      <c r="E15" s="106" t="s">
        <v>123</v>
      </c>
      <c r="F15" s="162" t="s">
        <v>124</v>
      </c>
      <c r="G15" s="104" t="s">
        <v>36</v>
      </c>
      <c r="H15" s="107">
        <v>6</v>
      </c>
      <c r="I15" s="149">
        <v>15</v>
      </c>
      <c r="J15" s="149">
        <v>6</v>
      </c>
      <c r="K15" s="108">
        <v>15</v>
      </c>
      <c r="L15" s="46">
        <v>9</v>
      </c>
      <c r="M15" s="101">
        <v>12</v>
      </c>
      <c r="N15" s="101">
        <v>7</v>
      </c>
      <c r="O15" s="62">
        <v>14</v>
      </c>
      <c r="P15" s="153">
        <f t="shared" si="0"/>
        <v>56</v>
      </c>
      <c r="Q15" s="85">
        <f t="shared" si="1"/>
        <v>30</v>
      </c>
    </row>
    <row r="16" spans="1:17" s="84" customFormat="1" ht="126.75" customHeight="1">
      <c r="A16" s="103">
        <v>7</v>
      </c>
      <c r="B16" s="104">
        <v>51</v>
      </c>
      <c r="C16" s="160" t="s">
        <v>169</v>
      </c>
      <c r="D16" s="157" t="s">
        <v>28</v>
      </c>
      <c r="E16" s="106" t="s">
        <v>150</v>
      </c>
      <c r="F16" s="162" t="s">
        <v>149</v>
      </c>
      <c r="G16" s="104" t="s">
        <v>36</v>
      </c>
      <c r="H16" s="107">
        <v>7</v>
      </c>
      <c r="I16" s="149">
        <v>14</v>
      </c>
      <c r="J16" s="149">
        <v>5</v>
      </c>
      <c r="K16" s="108">
        <v>16</v>
      </c>
      <c r="L16" s="46">
        <v>10</v>
      </c>
      <c r="M16" s="101">
        <v>11</v>
      </c>
      <c r="N16" s="101">
        <v>9</v>
      </c>
      <c r="O16" s="62">
        <v>12</v>
      </c>
      <c r="P16" s="153">
        <f t="shared" si="0"/>
        <v>53</v>
      </c>
      <c r="Q16" s="85">
        <f t="shared" si="1"/>
        <v>30</v>
      </c>
    </row>
    <row r="17" spans="1:17" s="84" customFormat="1" ht="198">
      <c r="A17" s="103">
        <v>8</v>
      </c>
      <c r="B17" s="104">
        <v>757</v>
      </c>
      <c r="C17" s="160" t="s">
        <v>180</v>
      </c>
      <c r="D17" s="156" t="s">
        <v>27</v>
      </c>
      <c r="E17" s="106" t="s">
        <v>159</v>
      </c>
      <c r="F17" s="105" t="s">
        <v>160</v>
      </c>
      <c r="G17" s="104" t="s">
        <v>36</v>
      </c>
      <c r="H17" s="107">
        <v>1</v>
      </c>
      <c r="I17" s="149">
        <v>25</v>
      </c>
      <c r="J17" s="149">
        <v>24</v>
      </c>
      <c r="K17" s="108">
        <v>0</v>
      </c>
      <c r="L17" s="46" t="s">
        <v>4</v>
      </c>
      <c r="M17" s="101">
        <v>0</v>
      </c>
      <c r="N17" s="101">
        <v>4</v>
      </c>
      <c r="O17" s="62">
        <v>18</v>
      </c>
      <c r="P17" s="153">
        <f t="shared" si="0"/>
        <v>43</v>
      </c>
      <c r="Q17" s="85">
        <f t="shared" si="1"/>
        <v>25</v>
      </c>
    </row>
    <row r="18" spans="1:17" s="84" customFormat="1" ht="198">
      <c r="A18" s="103">
        <v>9</v>
      </c>
      <c r="B18" s="104">
        <v>747</v>
      </c>
      <c r="C18" s="160" t="s">
        <v>185</v>
      </c>
      <c r="D18" s="156" t="s">
        <v>28</v>
      </c>
      <c r="E18" s="106" t="s">
        <v>35</v>
      </c>
      <c r="F18" s="105" t="s">
        <v>68</v>
      </c>
      <c r="G18" s="104" t="s">
        <v>36</v>
      </c>
      <c r="H18" s="107">
        <v>10</v>
      </c>
      <c r="I18" s="149">
        <v>11</v>
      </c>
      <c r="J18" s="149">
        <v>4</v>
      </c>
      <c r="K18" s="108">
        <v>18</v>
      </c>
      <c r="L18" s="46">
        <v>7</v>
      </c>
      <c r="M18" s="101">
        <v>14</v>
      </c>
      <c r="N18" s="101" t="s">
        <v>4</v>
      </c>
      <c r="O18" s="62">
        <v>0</v>
      </c>
      <c r="P18" s="153">
        <f t="shared" si="0"/>
        <v>43</v>
      </c>
      <c r="Q18" s="85">
        <f t="shared" si="1"/>
        <v>29</v>
      </c>
    </row>
    <row r="19" spans="1:17" s="84" customFormat="1" ht="99">
      <c r="A19" s="103">
        <v>10</v>
      </c>
      <c r="B19" s="104">
        <v>333</v>
      </c>
      <c r="C19" s="160" t="s">
        <v>100</v>
      </c>
      <c r="D19" s="157" t="s">
        <v>28</v>
      </c>
      <c r="E19" s="106" t="s">
        <v>99</v>
      </c>
      <c r="F19" s="105" t="s">
        <v>157</v>
      </c>
      <c r="G19" s="104" t="s">
        <v>36</v>
      </c>
      <c r="H19" s="107">
        <v>8</v>
      </c>
      <c r="I19" s="149">
        <v>13</v>
      </c>
      <c r="J19" s="149">
        <v>17</v>
      </c>
      <c r="K19" s="108">
        <v>4</v>
      </c>
      <c r="L19" s="46">
        <v>6</v>
      </c>
      <c r="M19" s="101">
        <v>15</v>
      </c>
      <c r="N19" s="101">
        <v>10</v>
      </c>
      <c r="O19" s="62">
        <v>11</v>
      </c>
      <c r="P19" s="153">
        <f t="shared" si="0"/>
        <v>43</v>
      </c>
      <c r="Q19" s="85">
        <f t="shared" si="1"/>
        <v>17</v>
      </c>
    </row>
    <row r="20" spans="1:17" s="84" customFormat="1" ht="99">
      <c r="A20" s="103">
        <v>11</v>
      </c>
      <c r="B20" s="104">
        <v>156</v>
      </c>
      <c r="C20" s="160" t="s">
        <v>75</v>
      </c>
      <c r="D20" s="156" t="s">
        <v>28</v>
      </c>
      <c r="E20" s="106" t="s">
        <v>52</v>
      </c>
      <c r="F20" s="105" t="s">
        <v>67</v>
      </c>
      <c r="G20" s="104" t="s">
        <v>36</v>
      </c>
      <c r="H20" s="107">
        <v>11</v>
      </c>
      <c r="I20" s="149">
        <v>10</v>
      </c>
      <c r="J20" s="149">
        <v>7</v>
      </c>
      <c r="K20" s="108">
        <v>14</v>
      </c>
      <c r="L20" s="46">
        <v>16</v>
      </c>
      <c r="M20" s="101">
        <v>5</v>
      </c>
      <c r="N20" s="101">
        <v>11</v>
      </c>
      <c r="O20" s="62">
        <v>10</v>
      </c>
      <c r="P20" s="153">
        <f t="shared" si="0"/>
        <v>39</v>
      </c>
      <c r="Q20" s="85">
        <f t="shared" si="1"/>
        <v>24</v>
      </c>
    </row>
    <row r="21" spans="1:17" s="84" customFormat="1" ht="99">
      <c r="A21" s="103">
        <v>12</v>
      </c>
      <c r="B21" s="104">
        <v>84</v>
      </c>
      <c r="C21" s="160" t="s">
        <v>73</v>
      </c>
      <c r="D21" s="156" t="s">
        <v>34</v>
      </c>
      <c r="E21" s="106" t="s">
        <v>54</v>
      </c>
      <c r="F21" s="105" t="s">
        <v>64</v>
      </c>
      <c r="G21" s="104" t="s">
        <v>36</v>
      </c>
      <c r="H21" s="107">
        <v>15</v>
      </c>
      <c r="I21" s="149">
        <v>6</v>
      </c>
      <c r="J21" s="149">
        <v>16</v>
      </c>
      <c r="K21" s="108">
        <v>5</v>
      </c>
      <c r="L21" s="46">
        <v>8</v>
      </c>
      <c r="M21" s="101">
        <v>13</v>
      </c>
      <c r="N21" s="101">
        <v>12</v>
      </c>
      <c r="O21" s="62">
        <v>9</v>
      </c>
      <c r="P21" s="153">
        <f t="shared" si="0"/>
        <v>33</v>
      </c>
      <c r="Q21" s="85">
        <f t="shared" si="1"/>
        <v>11</v>
      </c>
    </row>
    <row r="22" spans="1:17" s="84" customFormat="1" ht="99">
      <c r="A22" s="103">
        <v>13</v>
      </c>
      <c r="B22" s="104">
        <v>311</v>
      </c>
      <c r="C22" s="160" t="s">
        <v>175</v>
      </c>
      <c r="D22" s="156" t="s">
        <v>28</v>
      </c>
      <c r="E22" s="106" t="s">
        <v>128</v>
      </c>
      <c r="F22" s="105" t="s">
        <v>283</v>
      </c>
      <c r="G22" s="104" t="s">
        <v>36</v>
      </c>
      <c r="H22" s="107">
        <v>13</v>
      </c>
      <c r="I22" s="149">
        <v>8</v>
      </c>
      <c r="J22" s="149">
        <v>12</v>
      </c>
      <c r="K22" s="108">
        <v>9</v>
      </c>
      <c r="L22" s="46">
        <v>15</v>
      </c>
      <c r="M22" s="101">
        <v>6</v>
      </c>
      <c r="N22" s="101">
        <v>13</v>
      </c>
      <c r="O22" s="62">
        <v>8</v>
      </c>
      <c r="P22" s="153">
        <f t="shared" si="0"/>
        <v>31</v>
      </c>
      <c r="Q22" s="85">
        <f t="shared" si="1"/>
        <v>17</v>
      </c>
    </row>
    <row r="23" spans="1:17" s="84" customFormat="1" ht="99">
      <c r="A23" s="103">
        <v>14</v>
      </c>
      <c r="B23" s="104">
        <v>127</v>
      </c>
      <c r="C23" s="160" t="s">
        <v>173</v>
      </c>
      <c r="D23" s="156" t="s">
        <v>28</v>
      </c>
      <c r="E23" s="106" t="s">
        <v>113</v>
      </c>
      <c r="F23" s="105" t="s">
        <v>155</v>
      </c>
      <c r="G23" s="104" t="s">
        <v>36</v>
      </c>
      <c r="H23" s="107">
        <v>20</v>
      </c>
      <c r="I23" s="149">
        <v>1</v>
      </c>
      <c r="J23" s="149">
        <v>14</v>
      </c>
      <c r="K23" s="108">
        <v>7</v>
      </c>
      <c r="L23" s="46">
        <v>12</v>
      </c>
      <c r="M23" s="101">
        <v>9</v>
      </c>
      <c r="N23" s="101">
        <v>14</v>
      </c>
      <c r="O23" s="62">
        <v>7</v>
      </c>
      <c r="P23" s="153">
        <f t="shared" si="0"/>
        <v>24</v>
      </c>
      <c r="Q23" s="85">
        <f t="shared" si="1"/>
        <v>8</v>
      </c>
    </row>
    <row r="24" spans="1:17" s="84" customFormat="1" ht="99">
      <c r="A24" s="103">
        <v>15</v>
      </c>
      <c r="B24" s="104">
        <v>697</v>
      </c>
      <c r="C24" s="160" t="s">
        <v>178</v>
      </c>
      <c r="D24" s="156" t="s">
        <v>27</v>
      </c>
      <c r="E24" s="106" t="s">
        <v>111</v>
      </c>
      <c r="F24" s="105" t="s">
        <v>112</v>
      </c>
      <c r="G24" s="104" t="s">
        <v>36</v>
      </c>
      <c r="H24" s="107" t="s">
        <v>4</v>
      </c>
      <c r="I24" s="149">
        <v>0</v>
      </c>
      <c r="J24" s="149" t="s">
        <v>271</v>
      </c>
      <c r="K24" s="108">
        <v>0</v>
      </c>
      <c r="L24" s="46">
        <v>11</v>
      </c>
      <c r="M24" s="101">
        <v>10</v>
      </c>
      <c r="N24" s="101">
        <v>8</v>
      </c>
      <c r="O24" s="62">
        <v>13</v>
      </c>
      <c r="P24" s="153">
        <f t="shared" si="0"/>
        <v>23</v>
      </c>
      <c r="Q24" s="85">
        <f t="shared" si="1"/>
        <v>0</v>
      </c>
    </row>
    <row r="25" spans="1:17" s="84" customFormat="1" ht="99">
      <c r="A25" s="103">
        <v>16</v>
      </c>
      <c r="B25" s="104">
        <v>9</v>
      </c>
      <c r="C25" s="160" t="s">
        <v>167</v>
      </c>
      <c r="D25" s="156" t="s">
        <v>34</v>
      </c>
      <c r="E25" s="106" t="s">
        <v>141</v>
      </c>
      <c r="F25" s="105" t="s">
        <v>142</v>
      </c>
      <c r="G25" s="104" t="s">
        <v>36</v>
      </c>
      <c r="H25" s="107">
        <v>12</v>
      </c>
      <c r="I25" s="149">
        <v>9</v>
      </c>
      <c r="J25" s="149">
        <v>13</v>
      </c>
      <c r="K25" s="108">
        <v>8</v>
      </c>
      <c r="L25" s="46">
        <v>20</v>
      </c>
      <c r="M25" s="101">
        <v>1</v>
      </c>
      <c r="N25" s="101">
        <v>18</v>
      </c>
      <c r="O25" s="62">
        <v>3</v>
      </c>
      <c r="P25" s="153">
        <f t="shared" si="0"/>
        <v>21</v>
      </c>
      <c r="Q25" s="85">
        <f t="shared" si="1"/>
        <v>17</v>
      </c>
    </row>
    <row r="26" spans="1:17" s="84" customFormat="1" ht="99">
      <c r="A26" s="103">
        <v>17</v>
      </c>
      <c r="B26" s="104">
        <v>8</v>
      </c>
      <c r="C26" s="160" t="s">
        <v>71</v>
      </c>
      <c r="D26" s="156" t="s">
        <v>34</v>
      </c>
      <c r="E26" s="163" t="s">
        <v>63</v>
      </c>
      <c r="F26" s="162" t="s">
        <v>98</v>
      </c>
      <c r="G26" s="104" t="s">
        <v>36</v>
      </c>
      <c r="H26" s="107">
        <v>16</v>
      </c>
      <c r="I26" s="149">
        <v>5</v>
      </c>
      <c r="J26" s="149">
        <v>10</v>
      </c>
      <c r="K26" s="108">
        <v>11</v>
      </c>
      <c r="L26" s="46">
        <v>21</v>
      </c>
      <c r="M26" s="101">
        <v>0</v>
      </c>
      <c r="N26" s="101">
        <v>17</v>
      </c>
      <c r="O26" s="62">
        <v>4</v>
      </c>
      <c r="P26" s="153">
        <f t="shared" si="0"/>
        <v>20</v>
      </c>
      <c r="Q26" s="85">
        <f t="shared" si="1"/>
        <v>16</v>
      </c>
    </row>
    <row r="27" spans="1:17" s="84" customFormat="1" ht="198">
      <c r="A27" s="103">
        <v>18</v>
      </c>
      <c r="B27" s="104">
        <v>133</v>
      </c>
      <c r="C27" s="160" t="s">
        <v>46</v>
      </c>
      <c r="D27" s="156" t="s">
        <v>34</v>
      </c>
      <c r="E27" s="106" t="s">
        <v>35</v>
      </c>
      <c r="F27" s="105" t="s">
        <v>68</v>
      </c>
      <c r="G27" s="104" t="s">
        <v>36</v>
      </c>
      <c r="H27" s="107">
        <v>14</v>
      </c>
      <c r="I27" s="149">
        <v>7</v>
      </c>
      <c r="J27" s="149">
        <v>11</v>
      </c>
      <c r="K27" s="108">
        <v>10</v>
      </c>
      <c r="L27" s="46">
        <v>22</v>
      </c>
      <c r="M27" s="101">
        <v>0</v>
      </c>
      <c r="N27" s="101">
        <v>20</v>
      </c>
      <c r="O27" s="62">
        <v>1</v>
      </c>
      <c r="P27" s="153">
        <f t="shared" si="0"/>
        <v>18</v>
      </c>
      <c r="Q27" s="85">
        <f t="shared" si="1"/>
        <v>17</v>
      </c>
    </row>
    <row r="28" spans="1:17" s="84" customFormat="1" ht="99">
      <c r="A28" s="103">
        <v>19</v>
      </c>
      <c r="B28" s="57">
        <v>131</v>
      </c>
      <c r="C28" s="86" t="s">
        <v>74</v>
      </c>
      <c r="D28" s="89" t="s">
        <v>28</v>
      </c>
      <c r="E28" s="66" t="s">
        <v>52</v>
      </c>
      <c r="F28" s="58" t="s">
        <v>156</v>
      </c>
      <c r="G28" s="57" t="s">
        <v>36</v>
      </c>
      <c r="H28" s="44">
        <v>17</v>
      </c>
      <c r="I28" s="101">
        <v>4</v>
      </c>
      <c r="J28" s="101">
        <v>9</v>
      </c>
      <c r="K28" s="45">
        <v>12</v>
      </c>
      <c r="L28" s="46" t="s">
        <v>272</v>
      </c>
      <c r="M28" s="101">
        <v>0</v>
      </c>
      <c r="N28" s="101" t="s">
        <v>272</v>
      </c>
      <c r="O28" s="62">
        <v>0</v>
      </c>
      <c r="P28" s="153">
        <f t="shared" si="0"/>
        <v>16</v>
      </c>
      <c r="Q28" s="85">
        <f t="shared" si="1"/>
        <v>16</v>
      </c>
    </row>
    <row r="29" spans="1:17" s="84" customFormat="1" ht="99">
      <c r="A29" s="103">
        <v>20</v>
      </c>
      <c r="B29" s="104">
        <v>624</v>
      </c>
      <c r="C29" s="160" t="s">
        <v>177</v>
      </c>
      <c r="D29" s="156" t="s">
        <v>34</v>
      </c>
      <c r="E29" s="106" t="s">
        <v>111</v>
      </c>
      <c r="F29" s="105" t="s">
        <v>112</v>
      </c>
      <c r="G29" s="104" t="s">
        <v>36</v>
      </c>
      <c r="H29" s="107" t="s">
        <v>271</v>
      </c>
      <c r="I29" s="149">
        <v>0</v>
      </c>
      <c r="J29" s="149">
        <v>29</v>
      </c>
      <c r="K29" s="108">
        <v>0</v>
      </c>
      <c r="L29" s="46">
        <v>13</v>
      </c>
      <c r="M29" s="101">
        <v>8</v>
      </c>
      <c r="N29" s="101">
        <v>15</v>
      </c>
      <c r="O29" s="62">
        <v>6</v>
      </c>
      <c r="P29" s="153">
        <f t="shared" si="0"/>
        <v>14</v>
      </c>
      <c r="Q29" s="85">
        <f t="shared" si="1"/>
        <v>0</v>
      </c>
    </row>
    <row r="30" spans="1:17" s="84" customFormat="1" ht="99">
      <c r="A30" s="103">
        <v>21</v>
      </c>
      <c r="B30" s="104">
        <v>22</v>
      </c>
      <c r="C30" s="160" t="s">
        <v>168</v>
      </c>
      <c r="D30" s="156" t="s">
        <v>28</v>
      </c>
      <c r="E30" s="106" t="s">
        <v>145</v>
      </c>
      <c r="F30" s="105" t="s">
        <v>112</v>
      </c>
      <c r="G30" s="104" t="s">
        <v>36</v>
      </c>
      <c r="H30" s="107">
        <v>24</v>
      </c>
      <c r="I30" s="149">
        <v>0</v>
      </c>
      <c r="J30" s="149">
        <v>36</v>
      </c>
      <c r="K30" s="108">
        <v>0</v>
      </c>
      <c r="L30" s="46">
        <v>14</v>
      </c>
      <c r="M30" s="101">
        <v>7</v>
      </c>
      <c r="N30" s="101">
        <v>19</v>
      </c>
      <c r="O30" s="62">
        <v>2</v>
      </c>
      <c r="P30" s="153">
        <f t="shared" si="0"/>
        <v>9</v>
      </c>
      <c r="Q30" s="85">
        <f t="shared" si="1"/>
        <v>0</v>
      </c>
    </row>
    <row r="31" spans="1:17" s="84" customFormat="1" ht="99">
      <c r="A31" s="103">
        <v>22</v>
      </c>
      <c r="B31" s="104">
        <v>621</v>
      </c>
      <c r="C31" s="160" t="s">
        <v>176</v>
      </c>
      <c r="D31" s="156" t="s">
        <v>28</v>
      </c>
      <c r="E31" s="106" t="s">
        <v>54</v>
      </c>
      <c r="F31" s="105" t="s">
        <v>158</v>
      </c>
      <c r="G31" s="104" t="s">
        <v>36</v>
      </c>
      <c r="H31" s="107">
        <v>23</v>
      </c>
      <c r="I31" s="149">
        <v>0</v>
      </c>
      <c r="J31" s="149">
        <v>21</v>
      </c>
      <c r="K31" s="108">
        <v>0</v>
      </c>
      <c r="L31" s="46">
        <v>19</v>
      </c>
      <c r="M31" s="101">
        <v>2</v>
      </c>
      <c r="N31" s="101">
        <v>16</v>
      </c>
      <c r="O31" s="62">
        <v>5</v>
      </c>
      <c r="P31" s="153">
        <f t="shared" si="0"/>
        <v>7</v>
      </c>
      <c r="Q31" s="85">
        <f t="shared" si="1"/>
        <v>0</v>
      </c>
    </row>
    <row r="32" spans="1:17" s="84" customFormat="1" ht="99">
      <c r="A32" s="103">
        <v>23</v>
      </c>
      <c r="B32" s="104">
        <v>864</v>
      </c>
      <c r="C32" s="160" t="s">
        <v>183</v>
      </c>
      <c r="D32" s="157" t="s">
        <v>27</v>
      </c>
      <c r="E32" s="106" t="s">
        <v>163</v>
      </c>
      <c r="F32" s="105" t="s">
        <v>164</v>
      </c>
      <c r="G32" s="104" t="s">
        <v>36</v>
      </c>
      <c r="H32" s="107">
        <v>18</v>
      </c>
      <c r="I32" s="149">
        <v>3</v>
      </c>
      <c r="J32" s="149">
        <v>23</v>
      </c>
      <c r="K32" s="108">
        <v>0</v>
      </c>
      <c r="L32" s="46">
        <v>18</v>
      </c>
      <c r="M32" s="101">
        <v>3</v>
      </c>
      <c r="N32" s="101" t="s">
        <v>271</v>
      </c>
      <c r="O32" s="62">
        <v>0</v>
      </c>
      <c r="P32" s="153">
        <f t="shared" si="0"/>
        <v>6</v>
      </c>
      <c r="Q32" s="85">
        <f t="shared" si="1"/>
        <v>3</v>
      </c>
    </row>
    <row r="33" spans="1:17" s="5" customFormat="1" ht="99">
      <c r="A33" s="103">
        <v>24</v>
      </c>
      <c r="B33" s="104">
        <v>301</v>
      </c>
      <c r="C33" s="160" t="s">
        <v>174</v>
      </c>
      <c r="D33" s="156" t="s">
        <v>28</v>
      </c>
      <c r="E33" s="106" t="s">
        <v>186</v>
      </c>
      <c r="F33" s="105" t="s">
        <v>70</v>
      </c>
      <c r="G33" s="104" t="s">
        <v>36</v>
      </c>
      <c r="H33" s="107">
        <v>19</v>
      </c>
      <c r="I33" s="149">
        <v>2</v>
      </c>
      <c r="J33" s="149">
        <v>18</v>
      </c>
      <c r="K33" s="108">
        <v>3</v>
      </c>
      <c r="L33" s="46">
        <v>25</v>
      </c>
      <c r="M33" s="101">
        <v>0</v>
      </c>
      <c r="N33" s="101">
        <v>21</v>
      </c>
      <c r="O33" s="62">
        <v>0</v>
      </c>
      <c r="P33" s="153">
        <f t="shared" si="0"/>
        <v>5</v>
      </c>
      <c r="Q33" s="52"/>
    </row>
    <row r="34" spans="1:17" s="5" customFormat="1" ht="99">
      <c r="A34" s="103">
        <v>25</v>
      </c>
      <c r="B34" s="104">
        <v>76</v>
      </c>
      <c r="C34" s="160" t="s">
        <v>170</v>
      </c>
      <c r="D34" s="156" t="s">
        <v>28</v>
      </c>
      <c r="E34" s="106" t="s">
        <v>146</v>
      </c>
      <c r="F34" s="105" t="s">
        <v>147</v>
      </c>
      <c r="G34" s="104" t="s">
        <v>36</v>
      </c>
      <c r="H34" s="107">
        <v>26</v>
      </c>
      <c r="I34" s="149">
        <v>0</v>
      </c>
      <c r="J34" s="149">
        <v>35</v>
      </c>
      <c r="K34" s="108">
        <v>0</v>
      </c>
      <c r="L34" s="46">
        <v>17</v>
      </c>
      <c r="M34" s="101">
        <v>4</v>
      </c>
      <c r="N34" s="101">
        <v>37</v>
      </c>
      <c r="O34" s="62">
        <v>0</v>
      </c>
      <c r="P34" s="153">
        <f t="shared" si="0"/>
        <v>4</v>
      </c>
      <c r="Q34" s="52"/>
    </row>
    <row r="35" spans="1:17" s="5" customFormat="1" ht="99">
      <c r="A35" s="103">
        <v>26</v>
      </c>
      <c r="B35" s="104">
        <v>108</v>
      </c>
      <c r="C35" s="160" t="s">
        <v>171</v>
      </c>
      <c r="D35" s="156" t="s">
        <v>28</v>
      </c>
      <c r="E35" s="106" t="s">
        <v>123</v>
      </c>
      <c r="F35" s="162" t="s">
        <v>124</v>
      </c>
      <c r="G35" s="104" t="s">
        <v>36</v>
      </c>
      <c r="H35" s="107">
        <v>31</v>
      </c>
      <c r="I35" s="149">
        <v>0</v>
      </c>
      <c r="J35" s="149">
        <v>19</v>
      </c>
      <c r="K35" s="108">
        <v>2</v>
      </c>
      <c r="L35" s="46">
        <v>31</v>
      </c>
      <c r="M35" s="101">
        <v>0</v>
      </c>
      <c r="N35" s="101">
        <v>26</v>
      </c>
      <c r="O35" s="62">
        <v>0</v>
      </c>
      <c r="P35" s="153">
        <f t="shared" si="0"/>
        <v>2</v>
      </c>
      <c r="Q35" s="52"/>
    </row>
    <row r="36" spans="1:17" ht="99.75" thickBot="1">
      <c r="A36" s="109">
        <v>27</v>
      </c>
      <c r="B36" s="110">
        <v>931</v>
      </c>
      <c r="C36" s="161" t="s">
        <v>184</v>
      </c>
      <c r="D36" s="158" t="s">
        <v>28</v>
      </c>
      <c r="E36" s="112" t="s">
        <v>165</v>
      </c>
      <c r="F36" s="111" t="s">
        <v>166</v>
      </c>
      <c r="G36" s="110" t="s">
        <v>36</v>
      </c>
      <c r="H36" s="114">
        <v>25</v>
      </c>
      <c r="I36" s="151">
        <v>0</v>
      </c>
      <c r="J36" s="151">
        <v>20</v>
      </c>
      <c r="K36" s="113">
        <v>1</v>
      </c>
      <c r="L36" s="50">
        <v>30</v>
      </c>
      <c r="M36" s="115">
        <v>0</v>
      </c>
      <c r="N36" s="115">
        <v>35</v>
      </c>
      <c r="O36" s="63">
        <v>0</v>
      </c>
      <c r="P36" s="154">
        <f t="shared" si="0"/>
        <v>1</v>
      </c>
      <c r="Q36" s="7"/>
    </row>
    <row r="37" spans="1:7" ht="31.5" customHeight="1">
      <c r="A37" s="76"/>
      <c r="B37" s="76"/>
      <c r="C37" s="77"/>
      <c r="D37" s="79"/>
      <c r="E37" s="78"/>
      <c r="F37" s="78"/>
      <c r="G37" s="76"/>
    </row>
    <row r="38" spans="1:7" ht="99">
      <c r="A38" s="51" t="s">
        <v>21</v>
      </c>
      <c r="B38" s="51"/>
      <c r="C38" s="51"/>
      <c r="D38" s="93"/>
      <c r="E38" s="78"/>
      <c r="F38" s="78"/>
      <c r="G38" s="76"/>
    </row>
    <row r="39" spans="1:7" ht="99">
      <c r="A39" s="51" t="s">
        <v>61</v>
      </c>
      <c r="B39" s="51"/>
      <c r="C39" s="51"/>
      <c r="D39" s="93"/>
      <c r="E39" s="78"/>
      <c r="F39" s="78"/>
      <c r="G39" s="76"/>
    </row>
    <row r="40" spans="1:7" ht="13.5" customHeight="1">
      <c r="A40" s="51"/>
      <c r="B40" s="51"/>
      <c r="C40" s="51"/>
      <c r="D40" s="51"/>
      <c r="E40" s="51"/>
      <c r="F40" s="51"/>
      <c r="G40" s="51"/>
    </row>
    <row r="41" spans="1:7" ht="92.25">
      <c r="A41" s="51" t="s">
        <v>32</v>
      </c>
      <c r="B41" s="51"/>
      <c r="C41" s="51"/>
      <c r="D41" s="51"/>
      <c r="E41" s="51"/>
      <c r="F41" s="51"/>
      <c r="G41" s="51"/>
    </row>
    <row r="42" spans="1:7" ht="92.25">
      <c r="A42" s="64" t="s">
        <v>33</v>
      </c>
      <c r="B42" s="64"/>
      <c r="C42" s="64"/>
      <c r="D42" s="64"/>
      <c r="E42" s="64"/>
      <c r="F42" s="64"/>
      <c r="G42" s="64"/>
    </row>
    <row r="43" spans="1:7" ht="12.75">
      <c r="A43" s="11"/>
      <c r="B43" s="11"/>
      <c r="C43" s="11"/>
      <c r="D43" s="11"/>
      <c r="E43" s="11"/>
      <c r="F43" s="11"/>
      <c r="G43" s="11"/>
    </row>
    <row r="44" spans="1:7" ht="12.75">
      <c r="A44" s="11"/>
      <c r="B44" s="11"/>
      <c r="C44" s="11"/>
      <c r="D44" s="11"/>
      <c r="E44" s="11"/>
      <c r="F44" s="11"/>
      <c r="G44" s="11"/>
    </row>
    <row r="45" spans="1:7" ht="12.75">
      <c r="A45" s="11"/>
      <c r="B45" s="11"/>
      <c r="C45" s="11"/>
      <c r="D45" s="11"/>
      <c r="E45" s="11"/>
      <c r="F45" s="11"/>
      <c r="G45" s="11"/>
    </row>
    <row r="46" spans="1:7" ht="12.75">
      <c r="A46" s="11"/>
      <c r="B46" s="11"/>
      <c r="C46" s="11"/>
      <c r="D46" s="11"/>
      <c r="E46" s="11"/>
      <c r="F46" s="11"/>
      <c r="G46" s="11"/>
    </row>
    <row r="47" spans="1:7" ht="12.75">
      <c r="A47" s="11"/>
      <c r="B47" s="11"/>
      <c r="C47" s="11"/>
      <c r="D47" s="11"/>
      <c r="E47" s="11"/>
      <c r="F47" s="11"/>
      <c r="G47" s="11"/>
    </row>
    <row r="48" spans="1:17" s="3" customFormat="1" ht="12.75">
      <c r="A48" s="11"/>
      <c r="B48" s="11"/>
      <c r="C48" s="11"/>
      <c r="D48" s="11"/>
      <c r="E48" s="11"/>
      <c r="F48" s="11"/>
      <c r="G48" s="11"/>
      <c r="Q48" s="1"/>
    </row>
    <row r="49" spans="1:17" s="3" customFormat="1" ht="12.75">
      <c r="A49" s="11"/>
      <c r="B49" s="11"/>
      <c r="C49" s="11"/>
      <c r="D49" s="11"/>
      <c r="E49" s="11"/>
      <c r="F49" s="11"/>
      <c r="G49" s="11"/>
      <c r="Q49" s="1"/>
    </row>
    <row r="50" spans="1:17" s="3" customFormat="1" ht="12.75">
      <c r="A50" s="11"/>
      <c r="B50" s="11"/>
      <c r="C50" s="11"/>
      <c r="D50" s="11"/>
      <c r="E50" s="11"/>
      <c r="F50" s="11"/>
      <c r="G50" s="11"/>
      <c r="Q50" s="1"/>
    </row>
  </sheetData>
  <sheetProtection formatCells="0" formatColumns="0" formatRows="0" insertColumns="0" insertRows="0" insertHyperlinks="0" deleteColumns="0" deleteRows="0" autoFilter="0" pivotTables="0"/>
  <mergeCells count="28">
    <mergeCell ref="L7:M7"/>
    <mergeCell ref="N7:O7"/>
    <mergeCell ref="Q7:Q9"/>
    <mergeCell ref="H8:H9"/>
    <mergeCell ref="I8:I9"/>
    <mergeCell ref="J8:J9"/>
    <mergeCell ref="K8:K9"/>
    <mergeCell ref="L8:L9"/>
    <mergeCell ref="M8:M9"/>
    <mergeCell ref="N8:N9"/>
    <mergeCell ref="O8:O9"/>
    <mergeCell ref="P7:P9"/>
    <mergeCell ref="F7:F9"/>
    <mergeCell ref="Q1:Q4"/>
    <mergeCell ref="A2:P2"/>
    <mergeCell ref="A3:P3"/>
    <mergeCell ref="A4:P4"/>
    <mergeCell ref="A5:P5"/>
    <mergeCell ref="H6:K6"/>
    <mergeCell ref="L6:O6"/>
    <mergeCell ref="A7:A9"/>
    <mergeCell ref="B7:B9"/>
    <mergeCell ref="C7:C9"/>
    <mergeCell ref="D7:D9"/>
    <mergeCell ref="E7:E9"/>
    <mergeCell ref="G7:G9"/>
    <mergeCell ref="H7:I7"/>
    <mergeCell ref="J7:K7"/>
  </mergeCells>
  <dataValidations count="1">
    <dataValidation errorStyle="warning" type="decimal" allowBlank="1" showInputMessage="1" showErrorMessage="1" error="Укажите правильно занимаемое мотокроссменом место&#10;Место должно быть  от 1 до 60" sqref="N10:N36 H10:H32 J10:J32 L10:L36">
      <formula1>1</formula1>
      <formula2>60</formula2>
    </dataValidation>
  </dataValidations>
  <printOptions horizontalCentered="1"/>
  <pageMargins left="0.35" right="0.2362204724409449" top="0.15748031496062992" bottom="0.35433070866141736" header="0.5118110236220472" footer="0.5118110236220472"/>
  <pageSetup fitToHeight="2" fitToWidth="1" horizontalDpi="300" verticalDpi="300" orientation="landscape" paperSize="9" scale="1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5">
    <pageSetUpPr fitToPage="1"/>
  </sheetPr>
  <dimension ref="A1:IV44"/>
  <sheetViews>
    <sheetView zoomScale="20" zoomScaleNormal="20" zoomScalePageLayoutView="75" workbookViewId="0" topLeftCell="A26">
      <selection activeCell="C34" sqref="C34"/>
    </sheetView>
  </sheetViews>
  <sheetFormatPr defaultColWidth="9.140625" defaultRowHeight="12.75"/>
  <cols>
    <col min="1" max="1" width="31.57421875" style="3" customWidth="1"/>
    <col min="2" max="2" width="91.57421875" style="3" customWidth="1"/>
    <col min="3" max="3" width="159.140625" style="3" customWidth="1"/>
    <col min="4" max="4" width="27.00390625" style="3" customWidth="1"/>
    <col min="5" max="5" width="255.8515625" style="3" customWidth="1"/>
    <col min="6" max="6" width="255.7109375" style="3" customWidth="1"/>
    <col min="7" max="7" width="71.57421875" style="3" customWidth="1"/>
    <col min="8" max="8" width="23.00390625" style="3" customWidth="1"/>
    <col min="9" max="9" width="26.57421875" style="3" customWidth="1"/>
    <col min="10" max="10" width="23.00390625" style="3" customWidth="1"/>
    <col min="11" max="11" width="28.00390625" style="3" customWidth="1"/>
    <col min="12" max="12" width="23.00390625" style="3" customWidth="1"/>
    <col min="13" max="13" width="26.57421875" style="3" customWidth="1"/>
    <col min="14" max="14" width="23.00390625" style="3" customWidth="1"/>
    <col min="15" max="15" width="28.00390625" style="3" customWidth="1"/>
    <col min="16" max="16" width="39.421875" style="3" customWidth="1"/>
    <col min="17" max="17" width="0.71875" style="1" hidden="1" customWidth="1"/>
    <col min="18" max="18" width="0" style="0" hidden="1" customWidth="1"/>
    <col min="19" max="19" width="7.57421875" style="1" hidden="1" customWidth="1"/>
    <col min="20" max="131" width="7.140625" style="1" hidden="1" customWidth="1"/>
    <col min="132" max="134" width="0" style="0" hidden="1" customWidth="1"/>
    <col min="135" max="148" width="8.57421875" style="1" hidden="1" customWidth="1"/>
    <col min="149" max="150" width="7.140625" style="1" hidden="1" customWidth="1"/>
    <col min="151" max="151" width="8.57421875" style="1" hidden="1" customWidth="1"/>
    <col min="152" max="152" width="8.7109375" style="2" hidden="1" customWidth="1"/>
    <col min="153" max="153" width="6.140625" style="2" hidden="1" customWidth="1"/>
    <col min="154" max="154" width="8.00390625" style="2" hidden="1" customWidth="1"/>
    <col min="155" max="155" width="3.7109375" style="2" hidden="1" customWidth="1"/>
    <col min="156" max="156" width="9.140625" style="2" hidden="1" customWidth="1"/>
    <col min="157" max="157" width="10.00390625" style="1" hidden="1" customWidth="1"/>
    <col min="158" max="158" width="8.140625" style="1" hidden="1" customWidth="1"/>
    <col min="159" max="159" width="7.57421875" style="1" hidden="1" customWidth="1"/>
    <col min="160" max="160" width="9.57421875" style="1" hidden="1" customWidth="1"/>
    <col min="161" max="161" width="5.57421875" style="1" hidden="1" customWidth="1"/>
    <col min="162" max="163" width="5.421875" style="1" hidden="1" customWidth="1"/>
    <col min="164" max="209" width="3.7109375" style="1" hidden="1" customWidth="1"/>
    <col min="210" max="210" width="7.421875" style="1" hidden="1" customWidth="1"/>
    <col min="211" max="231" width="3.7109375" style="1" hidden="1" customWidth="1"/>
    <col min="232" max="232" width="5.421875" style="1" hidden="1" customWidth="1"/>
    <col min="233" max="233" width="5.7109375" style="1" hidden="1" customWidth="1"/>
    <col min="234" max="254" width="3.7109375" style="1" hidden="1" customWidth="1"/>
    <col min="255" max="255" width="5.00390625" style="1" hidden="1" customWidth="1"/>
    <col min="256" max="16384" width="5.140625" style="1" hidden="1" customWidth="1"/>
  </cols>
  <sheetData>
    <row r="1" spans="1:256" ht="295.5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69"/>
      <c r="R1" s="14"/>
      <c r="S1" s="100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4"/>
      <c r="EC1" s="14"/>
      <c r="ED1" s="14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6"/>
      <c r="EW1" s="16"/>
      <c r="EX1" s="16"/>
      <c r="EY1" s="16"/>
      <c r="EZ1" s="16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194.25" customHeight="1">
      <c r="A2" s="171" t="s">
        <v>277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0"/>
      <c r="R2" s="14"/>
      <c r="S2" s="17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4"/>
      <c r="EC2" s="14"/>
      <c r="ED2" s="14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6"/>
      <c r="EW2" s="16"/>
      <c r="EX2" s="16"/>
      <c r="EY2" s="16"/>
      <c r="EZ2" s="16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87.75" customHeight="1">
      <c r="A3" s="171" t="s">
        <v>273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0"/>
      <c r="R3" s="14"/>
      <c r="S3" s="18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4"/>
      <c r="EC3" s="14"/>
      <c r="ED3" s="14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6"/>
      <c r="EW3" s="16"/>
      <c r="EX3" s="16"/>
      <c r="EY3" s="16"/>
      <c r="EZ3" s="16"/>
      <c r="FA3" s="15"/>
      <c r="FB3" s="15"/>
      <c r="FC3" s="15"/>
      <c r="FD3" s="15"/>
      <c r="FE3" s="15"/>
      <c r="FF3" s="15"/>
      <c r="FG3" s="15"/>
      <c r="FH3" s="19"/>
      <c r="FI3" s="19"/>
      <c r="FJ3" s="19"/>
      <c r="FK3" s="20"/>
      <c r="FL3" s="20"/>
      <c r="FM3" s="20"/>
      <c r="FN3" s="20"/>
      <c r="FO3" s="21"/>
      <c r="FP3" s="21"/>
      <c r="FQ3" s="21"/>
      <c r="FR3" s="21"/>
      <c r="FS3" s="21"/>
      <c r="FT3" s="21" t="s">
        <v>15</v>
      </c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s="4" customFormat="1" ht="93.75" customHeight="1">
      <c r="A4" s="172" t="s">
        <v>274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0"/>
      <c r="R4" s="22"/>
      <c r="S4" s="23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2"/>
      <c r="EC4" s="22"/>
      <c r="ED4" s="22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3"/>
      <c r="EW4" s="23"/>
      <c r="EX4" s="23"/>
      <c r="EY4" s="23"/>
      <c r="EZ4" s="23"/>
      <c r="FA4" s="24"/>
      <c r="FB4" s="24"/>
      <c r="FC4" s="24"/>
      <c r="FD4" s="24"/>
      <c r="FE4" s="24"/>
      <c r="FF4" s="24"/>
      <c r="FG4" s="24"/>
      <c r="FH4" s="25"/>
      <c r="FI4" s="25" t="s">
        <v>6</v>
      </c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 t="s">
        <v>7</v>
      </c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 t="s">
        <v>8</v>
      </c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 t="s">
        <v>9</v>
      </c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6"/>
    </row>
    <row r="5" spans="1:256" s="4" customFormat="1" ht="96.75">
      <c r="A5" s="173" t="s">
        <v>88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27"/>
      <c r="R5" s="22"/>
      <c r="S5" s="28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2"/>
      <c r="EC5" s="22"/>
      <c r="ED5" s="22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3"/>
      <c r="EW5" s="23"/>
      <c r="EX5" s="23"/>
      <c r="EY5" s="23"/>
      <c r="EZ5" s="23"/>
      <c r="FA5" s="24"/>
      <c r="FB5" s="24"/>
      <c r="FC5" s="24"/>
      <c r="FD5" s="24"/>
      <c r="FE5" s="24"/>
      <c r="FF5" s="24"/>
      <c r="FG5" s="24"/>
      <c r="FH5" s="25">
        <v>1</v>
      </c>
      <c r="FI5" s="25">
        <v>2</v>
      </c>
      <c r="FJ5" s="25">
        <v>3</v>
      </c>
      <c r="FK5" s="25">
        <v>4</v>
      </c>
      <c r="FL5" s="25">
        <v>5</v>
      </c>
      <c r="FM5" s="25">
        <v>6</v>
      </c>
      <c r="FN5" s="25">
        <v>7</v>
      </c>
      <c r="FO5" s="25">
        <v>8</v>
      </c>
      <c r="FP5" s="25">
        <v>9</v>
      </c>
      <c r="FQ5" s="25">
        <v>10</v>
      </c>
      <c r="FR5" s="25">
        <v>11</v>
      </c>
      <c r="FS5" s="25">
        <v>12</v>
      </c>
      <c r="FT5" s="25">
        <v>13</v>
      </c>
      <c r="FU5" s="25">
        <v>14</v>
      </c>
      <c r="FV5" s="25">
        <v>15</v>
      </c>
      <c r="FW5" s="25">
        <v>16</v>
      </c>
      <c r="FX5" s="25">
        <v>17</v>
      </c>
      <c r="FY5" s="25">
        <v>18</v>
      </c>
      <c r="FZ5" s="25">
        <v>19</v>
      </c>
      <c r="GA5" s="25">
        <v>20</v>
      </c>
      <c r="GB5" s="25">
        <v>21</v>
      </c>
      <c r="GC5" s="25" t="s">
        <v>4</v>
      </c>
      <c r="GD5" s="25" t="s">
        <v>18</v>
      </c>
      <c r="GE5" s="25">
        <v>1</v>
      </c>
      <c r="GF5" s="25">
        <v>2</v>
      </c>
      <c r="GG5" s="25">
        <v>3</v>
      </c>
      <c r="GH5" s="25">
        <v>4</v>
      </c>
      <c r="GI5" s="25">
        <v>5</v>
      </c>
      <c r="GJ5" s="25">
        <v>6</v>
      </c>
      <c r="GK5" s="25">
        <v>7</v>
      </c>
      <c r="GL5" s="25">
        <v>8</v>
      </c>
      <c r="GM5" s="25">
        <v>9</v>
      </c>
      <c r="GN5" s="25">
        <v>10</v>
      </c>
      <c r="GO5" s="25">
        <v>11</v>
      </c>
      <c r="GP5" s="25">
        <v>12</v>
      </c>
      <c r="GQ5" s="25">
        <v>13</v>
      </c>
      <c r="GR5" s="25">
        <v>14</v>
      </c>
      <c r="GS5" s="25">
        <v>15</v>
      </c>
      <c r="GT5" s="25">
        <v>16</v>
      </c>
      <c r="GU5" s="25">
        <v>17</v>
      </c>
      <c r="GV5" s="25">
        <v>18</v>
      </c>
      <c r="GW5" s="25">
        <v>19</v>
      </c>
      <c r="GX5" s="25">
        <v>20</v>
      </c>
      <c r="GY5" s="25">
        <v>21</v>
      </c>
      <c r="GZ5" s="25" t="s">
        <v>5</v>
      </c>
      <c r="HA5" s="25" t="s">
        <v>17</v>
      </c>
      <c r="HB5" s="25">
        <v>1</v>
      </c>
      <c r="HC5" s="25">
        <v>2</v>
      </c>
      <c r="HD5" s="25">
        <v>3</v>
      </c>
      <c r="HE5" s="25">
        <v>4</v>
      </c>
      <c r="HF5" s="25">
        <v>5</v>
      </c>
      <c r="HG5" s="25">
        <v>6</v>
      </c>
      <c r="HH5" s="25">
        <v>7</v>
      </c>
      <c r="HI5" s="25">
        <v>8</v>
      </c>
      <c r="HJ5" s="25">
        <v>9</v>
      </c>
      <c r="HK5" s="25">
        <v>10</v>
      </c>
      <c r="HL5" s="25">
        <v>11</v>
      </c>
      <c r="HM5" s="25">
        <v>12</v>
      </c>
      <c r="HN5" s="25">
        <v>13</v>
      </c>
      <c r="HO5" s="25">
        <v>14</v>
      </c>
      <c r="HP5" s="25">
        <v>15</v>
      </c>
      <c r="HQ5" s="25">
        <v>16</v>
      </c>
      <c r="HR5" s="25">
        <v>17</v>
      </c>
      <c r="HS5" s="25">
        <v>18</v>
      </c>
      <c r="HT5" s="25">
        <v>19</v>
      </c>
      <c r="HU5" s="25">
        <v>20</v>
      </c>
      <c r="HV5" s="25">
        <v>21</v>
      </c>
      <c r="HW5" s="25" t="s">
        <v>4</v>
      </c>
      <c r="HX5" s="25" t="s">
        <v>16</v>
      </c>
      <c r="HY5" s="25">
        <v>1</v>
      </c>
      <c r="HZ5" s="25">
        <v>2</v>
      </c>
      <c r="IA5" s="25">
        <v>3</v>
      </c>
      <c r="IB5" s="25">
        <v>4</v>
      </c>
      <c r="IC5" s="25">
        <v>5</v>
      </c>
      <c r="ID5" s="25">
        <v>6</v>
      </c>
      <c r="IE5" s="25">
        <v>7</v>
      </c>
      <c r="IF5" s="25">
        <v>8</v>
      </c>
      <c r="IG5" s="25">
        <v>9</v>
      </c>
      <c r="IH5" s="25">
        <v>10</v>
      </c>
      <c r="II5" s="25">
        <v>11</v>
      </c>
      <c r="IJ5" s="25">
        <v>12</v>
      </c>
      <c r="IK5" s="25">
        <v>13</v>
      </c>
      <c r="IL5" s="25">
        <v>14</v>
      </c>
      <c r="IM5" s="25">
        <v>15</v>
      </c>
      <c r="IN5" s="25">
        <v>16</v>
      </c>
      <c r="IO5" s="25">
        <v>17</v>
      </c>
      <c r="IP5" s="25">
        <v>18</v>
      </c>
      <c r="IQ5" s="25">
        <v>19</v>
      </c>
      <c r="IR5" s="25">
        <v>20</v>
      </c>
      <c r="IS5" s="25">
        <v>21</v>
      </c>
      <c r="IT5" s="25" t="s">
        <v>4</v>
      </c>
      <c r="IU5" s="25" t="s">
        <v>16</v>
      </c>
      <c r="IV5" s="26">
        <f>COUNT(FH5:IU5)</f>
        <v>84</v>
      </c>
    </row>
    <row r="6" spans="1:256" ht="87.75" customHeight="1" thickBot="1">
      <c r="A6" s="30"/>
      <c r="B6" s="30"/>
      <c r="C6" s="30"/>
      <c r="D6" s="30"/>
      <c r="E6" s="30"/>
      <c r="F6" s="30"/>
      <c r="G6" s="30"/>
      <c r="H6" s="174" t="s">
        <v>276</v>
      </c>
      <c r="I6" s="174"/>
      <c r="J6" s="174"/>
      <c r="K6" s="174"/>
      <c r="L6" s="174" t="s">
        <v>275</v>
      </c>
      <c r="M6" s="174"/>
      <c r="N6" s="174"/>
      <c r="O6" s="174"/>
      <c r="P6" s="31"/>
      <c r="Q6" s="32"/>
      <c r="R6" s="14"/>
      <c r="S6" s="33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4"/>
      <c r="EC6" s="14"/>
      <c r="ED6" s="14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6"/>
      <c r="EW6" s="16"/>
      <c r="EX6" s="16"/>
      <c r="EY6" s="16"/>
      <c r="EZ6" s="16"/>
      <c r="FA6" s="15"/>
      <c r="FB6" s="15"/>
      <c r="FC6" s="15"/>
      <c r="FD6" s="15"/>
      <c r="FE6" s="15"/>
      <c r="FF6" s="15"/>
      <c r="FG6" s="15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34"/>
    </row>
    <row r="7" spans="1:256" ht="44.25" customHeight="1" thickBot="1">
      <c r="A7" s="167" t="s">
        <v>30</v>
      </c>
      <c r="B7" s="176" t="s">
        <v>0</v>
      </c>
      <c r="C7" s="176" t="s">
        <v>31</v>
      </c>
      <c r="D7" s="167" t="s">
        <v>24</v>
      </c>
      <c r="E7" s="167" t="s">
        <v>22</v>
      </c>
      <c r="F7" s="167" t="s">
        <v>23</v>
      </c>
      <c r="G7" s="167" t="s">
        <v>1</v>
      </c>
      <c r="H7" s="179" t="s">
        <v>2</v>
      </c>
      <c r="I7" s="180"/>
      <c r="J7" s="179" t="s">
        <v>3</v>
      </c>
      <c r="K7" s="181"/>
      <c r="L7" s="179" t="s">
        <v>2</v>
      </c>
      <c r="M7" s="180"/>
      <c r="N7" s="179" t="s">
        <v>3</v>
      </c>
      <c r="O7" s="181"/>
      <c r="P7" s="167" t="s">
        <v>25</v>
      </c>
      <c r="Q7" s="182" t="s">
        <v>13</v>
      </c>
      <c r="R7" s="14"/>
      <c r="S7" s="36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4"/>
      <c r="EC7" s="14"/>
      <c r="ED7" s="14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6"/>
      <c r="EW7" s="16"/>
      <c r="EX7" s="16"/>
      <c r="EY7" s="16"/>
      <c r="EZ7" s="16"/>
      <c r="FA7" s="15"/>
      <c r="FB7" s="15"/>
      <c r="FC7" s="15"/>
      <c r="FD7" s="16"/>
      <c r="FE7" s="15"/>
      <c r="FF7" s="15"/>
      <c r="FG7" s="15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34"/>
    </row>
    <row r="8" spans="1:256" ht="45" customHeight="1">
      <c r="A8" s="175"/>
      <c r="B8" s="177"/>
      <c r="C8" s="177"/>
      <c r="D8" s="175"/>
      <c r="E8" s="175"/>
      <c r="F8" s="168"/>
      <c r="G8" s="175"/>
      <c r="H8" s="185" t="s">
        <v>10</v>
      </c>
      <c r="I8" s="187" t="s">
        <v>97</v>
      </c>
      <c r="J8" s="189" t="s">
        <v>10</v>
      </c>
      <c r="K8" s="190" t="s">
        <v>97</v>
      </c>
      <c r="L8" s="185" t="s">
        <v>10</v>
      </c>
      <c r="M8" s="187" t="s">
        <v>97</v>
      </c>
      <c r="N8" s="189" t="s">
        <v>10</v>
      </c>
      <c r="O8" s="190" t="s">
        <v>97</v>
      </c>
      <c r="P8" s="175"/>
      <c r="Q8" s="183"/>
      <c r="R8" s="14"/>
      <c r="S8" s="36"/>
      <c r="T8" s="15"/>
      <c r="U8" s="15" t="s">
        <v>6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 t="s">
        <v>7</v>
      </c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 t="s">
        <v>8</v>
      </c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 t="s">
        <v>9</v>
      </c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4"/>
      <c r="EC8" s="14"/>
      <c r="ED8" s="14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6"/>
      <c r="EW8" s="16">
        <v>1</v>
      </c>
      <c r="EX8" s="16">
        <v>2</v>
      </c>
      <c r="EY8" s="16"/>
      <c r="EZ8" s="16"/>
      <c r="FA8" s="15"/>
      <c r="FB8" s="15"/>
      <c r="FC8" s="15"/>
      <c r="FD8" s="15"/>
      <c r="FE8" s="15"/>
      <c r="FF8" s="15"/>
      <c r="FG8" s="15"/>
      <c r="FH8" s="19"/>
      <c r="FI8" s="19"/>
      <c r="FJ8" s="19"/>
      <c r="FK8" s="20"/>
      <c r="FL8" s="20"/>
      <c r="FM8" s="20"/>
      <c r="FN8" s="20"/>
      <c r="FO8" s="21"/>
      <c r="FP8" s="21"/>
      <c r="FQ8" s="21"/>
      <c r="FR8" s="21"/>
      <c r="FS8" s="21"/>
      <c r="FT8" s="21" t="s">
        <v>15</v>
      </c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114.75" customHeight="1" thickBot="1">
      <c r="A9" s="175"/>
      <c r="B9" s="178"/>
      <c r="C9" s="178"/>
      <c r="D9" s="175"/>
      <c r="E9" s="175"/>
      <c r="F9" s="168"/>
      <c r="G9" s="175"/>
      <c r="H9" s="186"/>
      <c r="I9" s="188"/>
      <c r="J9" s="186"/>
      <c r="K9" s="191"/>
      <c r="L9" s="186"/>
      <c r="M9" s="188"/>
      <c r="N9" s="186"/>
      <c r="O9" s="191"/>
      <c r="P9" s="175"/>
      <c r="Q9" s="184"/>
      <c r="R9" s="14"/>
      <c r="S9" s="37"/>
      <c r="T9" s="15">
        <v>1</v>
      </c>
      <c r="U9" s="15">
        <v>2</v>
      </c>
      <c r="V9" s="15">
        <v>3</v>
      </c>
      <c r="W9" s="15">
        <v>4</v>
      </c>
      <c r="X9" s="15">
        <v>5</v>
      </c>
      <c r="Y9" s="15">
        <v>6</v>
      </c>
      <c r="Z9" s="15">
        <v>7</v>
      </c>
      <c r="AA9" s="15">
        <v>8</v>
      </c>
      <c r="AB9" s="15">
        <v>9</v>
      </c>
      <c r="AC9" s="15">
        <v>10</v>
      </c>
      <c r="AD9" s="15">
        <v>11</v>
      </c>
      <c r="AE9" s="15">
        <v>12</v>
      </c>
      <c r="AF9" s="15">
        <v>13</v>
      </c>
      <c r="AG9" s="15">
        <v>14</v>
      </c>
      <c r="AH9" s="15">
        <v>15</v>
      </c>
      <c r="AI9" s="15">
        <v>16</v>
      </c>
      <c r="AJ9" s="15">
        <v>17</v>
      </c>
      <c r="AK9" s="15">
        <v>18</v>
      </c>
      <c r="AL9" s="15">
        <v>19</v>
      </c>
      <c r="AM9" s="15">
        <v>20</v>
      </c>
      <c r="AN9" s="15">
        <v>21</v>
      </c>
      <c r="AO9" s="15" t="s">
        <v>4</v>
      </c>
      <c r="AP9" s="15"/>
      <c r="AQ9" s="15">
        <v>1</v>
      </c>
      <c r="AR9" s="15">
        <v>2</v>
      </c>
      <c r="AS9" s="15">
        <v>3</v>
      </c>
      <c r="AT9" s="15">
        <v>4</v>
      </c>
      <c r="AU9" s="15">
        <v>5</v>
      </c>
      <c r="AV9" s="15">
        <v>6</v>
      </c>
      <c r="AW9" s="15">
        <v>7</v>
      </c>
      <c r="AX9" s="15">
        <v>8</v>
      </c>
      <c r="AY9" s="15">
        <v>9</v>
      </c>
      <c r="AZ9" s="15">
        <v>10</v>
      </c>
      <c r="BA9" s="15">
        <v>11</v>
      </c>
      <c r="BB9" s="15">
        <v>12</v>
      </c>
      <c r="BC9" s="15">
        <v>13</v>
      </c>
      <c r="BD9" s="15">
        <v>14</v>
      </c>
      <c r="BE9" s="15">
        <v>15</v>
      </c>
      <c r="BF9" s="15">
        <v>16</v>
      </c>
      <c r="BG9" s="15">
        <v>17</v>
      </c>
      <c r="BH9" s="15">
        <v>18</v>
      </c>
      <c r="BI9" s="15">
        <v>19</v>
      </c>
      <c r="BJ9" s="15">
        <v>20</v>
      </c>
      <c r="BK9" s="15"/>
      <c r="BL9" s="15" t="s">
        <v>5</v>
      </c>
      <c r="BM9" s="15"/>
      <c r="BN9" s="15">
        <v>1</v>
      </c>
      <c r="BO9" s="15">
        <v>2</v>
      </c>
      <c r="BP9" s="15">
        <v>3</v>
      </c>
      <c r="BQ9" s="15">
        <v>4</v>
      </c>
      <c r="BR9" s="15">
        <v>5</v>
      </c>
      <c r="BS9" s="15">
        <v>6</v>
      </c>
      <c r="BT9" s="15">
        <v>7</v>
      </c>
      <c r="BU9" s="15">
        <v>8</v>
      </c>
      <c r="BV9" s="15">
        <v>9</v>
      </c>
      <c r="BW9" s="15">
        <v>10</v>
      </c>
      <c r="BX9" s="15">
        <v>11</v>
      </c>
      <c r="BY9" s="15">
        <v>12</v>
      </c>
      <c r="BZ9" s="15">
        <v>13</v>
      </c>
      <c r="CA9" s="15">
        <v>14</v>
      </c>
      <c r="CB9" s="15">
        <v>15</v>
      </c>
      <c r="CC9" s="15">
        <v>16</v>
      </c>
      <c r="CD9" s="15">
        <v>17</v>
      </c>
      <c r="CE9" s="15">
        <v>18</v>
      </c>
      <c r="CF9" s="15">
        <v>19</v>
      </c>
      <c r="CG9" s="15">
        <v>20</v>
      </c>
      <c r="CH9" s="15">
        <v>21</v>
      </c>
      <c r="CI9" s="15">
        <v>22</v>
      </c>
      <c r="CJ9" s="15">
        <v>23</v>
      </c>
      <c r="CK9" s="15">
        <v>24</v>
      </c>
      <c r="CL9" s="15">
        <v>25</v>
      </c>
      <c r="CM9" s="15">
        <v>26</v>
      </c>
      <c r="CN9" s="15">
        <v>27</v>
      </c>
      <c r="CO9" s="15">
        <v>28</v>
      </c>
      <c r="CP9" s="15">
        <v>29</v>
      </c>
      <c r="CQ9" s="15">
        <v>30</v>
      </c>
      <c r="CR9" s="15">
        <v>31</v>
      </c>
      <c r="CS9" s="15">
        <v>32</v>
      </c>
      <c r="CT9" s="15">
        <v>33</v>
      </c>
      <c r="CU9" s="15">
        <v>34</v>
      </c>
      <c r="CV9" s="15">
        <v>35</v>
      </c>
      <c r="CW9" s="15">
        <v>36</v>
      </c>
      <c r="CX9" s="15">
        <v>37</v>
      </c>
      <c r="CY9" s="15">
        <v>38</v>
      </c>
      <c r="CZ9" s="15">
        <v>39</v>
      </c>
      <c r="DA9" s="15">
        <v>40</v>
      </c>
      <c r="DB9" s="15"/>
      <c r="DC9" s="15"/>
      <c r="DD9" s="15"/>
      <c r="DE9" s="15">
        <v>1</v>
      </c>
      <c r="DF9" s="15">
        <v>2</v>
      </c>
      <c r="DG9" s="15">
        <v>3</v>
      </c>
      <c r="DH9" s="15">
        <v>4</v>
      </c>
      <c r="DI9" s="15">
        <v>5</v>
      </c>
      <c r="DJ9" s="15">
        <v>6</v>
      </c>
      <c r="DK9" s="15">
        <v>7</v>
      </c>
      <c r="DL9" s="15">
        <v>8</v>
      </c>
      <c r="DM9" s="15">
        <v>9</v>
      </c>
      <c r="DN9" s="15">
        <v>10</v>
      </c>
      <c r="DO9" s="15">
        <v>11</v>
      </c>
      <c r="DP9" s="15">
        <v>12</v>
      </c>
      <c r="DQ9" s="15">
        <v>13</v>
      </c>
      <c r="DR9" s="15">
        <v>14</v>
      </c>
      <c r="DS9" s="15">
        <v>15</v>
      </c>
      <c r="DT9" s="15">
        <v>16</v>
      </c>
      <c r="DU9" s="15">
        <v>17</v>
      </c>
      <c r="DV9" s="15">
        <v>18</v>
      </c>
      <c r="DW9" s="15">
        <v>19</v>
      </c>
      <c r="DX9" s="15">
        <v>20</v>
      </c>
      <c r="DY9" s="15">
        <v>21</v>
      </c>
      <c r="DZ9" s="15">
        <v>22</v>
      </c>
      <c r="EA9" s="15">
        <v>23</v>
      </c>
      <c r="EB9" s="15">
        <v>24</v>
      </c>
      <c r="EC9" s="15">
        <v>25</v>
      </c>
      <c r="ED9" s="15">
        <v>26</v>
      </c>
      <c r="EE9" s="15">
        <v>27</v>
      </c>
      <c r="EF9" s="15">
        <v>28</v>
      </c>
      <c r="EG9" s="15">
        <v>29</v>
      </c>
      <c r="EH9" s="15">
        <v>30</v>
      </c>
      <c r="EI9" s="15">
        <v>31</v>
      </c>
      <c r="EJ9" s="15">
        <v>32</v>
      </c>
      <c r="EK9" s="15">
        <v>33</v>
      </c>
      <c r="EL9" s="15">
        <v>34</v>
      </c>
      <c r="EM9" s="15">
        <v>35</v>
      </c>
      <c r="EN9" s="15">
        <v>36</v>
      </c>
      <c r="EO9" s="15">
        <v>37</v>
      </c>
      <c r="EP9" s="15">
        <v>38</v>
      </c>
      <c r="EQ9" s="15">
        <v>39</v>
      </c>
      <c r="ER9" s="15">
        <v>40</v>
      </c>
      <c r="ES9" s="15"/>
      <c r="ET9" s="15"/>
      <c r="EU9" s="15"/>
      <c r="EV9" s="16"/>
      <c r="EW9" s="16"/>
      <c r="EX9" s="16"/>
      <c r="EY9" s="16"/>
      <c r="EZ9" s="16" t="s">
        <v>14</v>
      </c>
      <c r="FA9" s="15" t="s">
        <v>11</v>
      </c>
      <c r="FB9" s="15" t="s">
        <v>12</v>
      </c>
      <c r="FC9" s="38" t="s">
        <v>10</v>
      </c>
      <c r="FD9" s="15"/>
      <c r="FE9" s="15" t="s">
        <v>19</v>
      </c>
      <c r="FF9" s="15" t="s">
        <v>20</v>
      </c>
      <c r="FG9" s="15"/>
      <c r="FH9" s="21"/>
      <c r="FI9" s="21" t="s">
        <v>6</v>
      </c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 t="s">
        <v>7</v>
      </c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 t="s">
        <v>8</v>
      </c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 t="s">
        <v>9</v>
      </c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34"/>
    </row>
    <row r="10" spans="1:256" s="84" customFormat="1" ht="99">
      <c r="A10" s="69">
        <v>1</v>
      </c>
      <c r="B10" s="55">
        <v>730</v>
      </c>
      <c r="C10" s="60" t="s">
        <v>108</v>
      </c>
      <c r="D10" s="99" t="s">
        <v>26</v>
      </c>
      <c r="E10" s="65" t="s">
        <v>111</v>
      </c>
      <c r="F10" s="56" t="s">
        <v>112</v>
      </c>
      <c r="G10" s="55" t="s">
        <v>36</v>
      </c>
      <c r="H10" s="40">
        <v>2</v>
      </c>
      <c r="I10" s="102">
        <v>22</v>
      </c>
      <c r="J10" s="102">
        <v>1</v>
      </c>
      <c r="K10" s="41">
        <v>25</v>
      </c>
      <c r="L10" s="42">
        <v>1</v>
      </c>
      <c r="M10" s="102">
        <v>25</v>
      </c>
      <c r="N10" s="102">
        <v>1</v>
      </c>
      <c r="O10" s="61">
        <v>25</v>
      </c>
      <c r="P10" s="152">
        <f aca="true" t="shared" si="0" ref="P10:P37">SUM(I10+K10+M10+O10)</f>
        <v>97</v>
      </c>
      <c r="Q10" s="85">
        <f aca="true" t="shared" si="1" ref="Q10:Q32">I10+K10</f>
        <v>47</v>
      </c>
      <c r="R10" s="81"/>
      <c r="S10" s="80"/>
      <c r="T10" s="81">
        <f aca="true" t="shared" si="2" ref="T10:T32">IF(H10=1,25,0)</f>
        <v>0</v>
      </c>
      <c r="U10" s="81">
        <f aca="true" t="shared" si="3" ref="U10:U32">IF(H10=2,22,0)</f>
        <v>22</v>
      </c>
      <c r="V10" s="81">
        <f aca="true" t="shared" si="4" ref="V10:V32">IF(H10=3,20,0)</f>
        <v>0</v>
      </c>
      <c r="W10" s="81">
        <f aca="true" t="shared" si="5" ref="W10:W32">IF(H10=4,18,0)</f>
        <v>0</v>
      </c>
      <c r="X10" s="81">
        <f aca="true" t="shared" si="6" ref="X10:X32">IF(H10=5,16,0)</f>
        <v>0</v>
      </c>
      <c r="Y10" s="81">
        <f aca="true" t="shared" si="7" ref="Y10:Y32">IF(H10=6,15,0)</f>
        <v>0</v>
      </c>
      <c r="Z10" s="81">
        <f aca="true" t="shared" si="8" ref="Z10:Z32">IF(H10=7,14,0)</f>
        <v>0</v>
      </c>
      <c r="AA10" s="81">
        <f aca="true" t="shared" si="9" ref="AA10:AA32">IF(H10=8,13,0)</f>
        <v>0</v>
      </c>
      <c r="AB10" s="81">
        <f aca="true" t="shared" si="10" ref="AB10:AB32">IF(H10=9,12,0)</f>
        <v>0</v>
      </c>
      <c r="AC10" s="81">
        <f aca="true" t="shared" si="11" ref="AC10:AC32">IF(H10=10,11,0)</f>
        <v>0</v>
      </c>
      <c r="AD10" s="81">
        <f aca="true" t="shared" si="12" ref="AD10:AD32">IF(H10=11,10,0)</f>
        <v>0</v>
      </c>
      <c r="AE10" s="81">
        <f aca="true" t="shared" si="13" ref="AE10:AE32">IF(H10=12,9,0)</f>
        <v>0</v>
      </c>
      <c r="AF10" s="81">
        <f aca="true" t="shared" si="14" ref="AF10:AF32">IF(H10=13,8,0)</f>
        <v>0</v>
      </c>
      <c r="AG10" s="81">
        <f aca="true" t="shared" si="15" ref="AG10:AG32">IF(H10=14,7,0)</f>
        <v>0</v>
      </c>
      <c r="AH10" s="81">
        <f aca="true" t="shared" si="16" ref="AH10:AH32">IF(H10=15,6,0)</f>
        <v>0</v>
      </c>
      <c r="AI10" s="81">
        <f aca="true" t="shared" si="17" ref="AI10:AI32">IF(H10=16,5,0)</f>
        <v>0</v>
      </c>
      <c r="AJ10" s="81">
        <f aca="true" t="shared" si="18" ref="AJ10:AJ32">IF(H10=17,4,0)</f>
        <v>0</v>
      </c>
      <c r="AK10" s="81">
        <f aca="true" t="shared" si="19" ref="AK10:AK32">IF(H10=18,3,0)</f>
        <v>0</v>
      </c>
      <c r="AL10" s="81">
        <f aca="true" t="shared" si="20" ref="AL10:AL32">IF(H10=19,2,0)</f>
        <v>0</v>
      </c>
      <c r="AM10" s="81">
        <f aca="true" t="shared" si="21" ref="AM10:AM32">IF(H10=20,1,0)</f>
        <v>0</v>
      </c>
      <c r="AN10" s="81">
        <f aca="true" t="shared" si="22" ref="AN10:AN32">IF(H10&gt;20,0,0)</f>
        <v>0</v>
      </c>
      <c r="AO10" s="81">
        <f aca="true" t="shared" si="23" ref="AO10:AO32">IF(H10="сх",0,0)</f>
        <v>0</v>
      </c>
      <c r="AP10" s="81">
        <f aca="true" t="shared" si="24" ref="AP10:AP32">SUM(T10:AN10)</f>
        <v>22</v>
      </c>
      <c r="AQ10" s="81">
        <f aca="true" t="shared" si="25" ref="AQ10:AQ32">IF(J10=1,25,0)</f>
        <v>25</v>
      </c>
      <c r="AR10" s="81">
        <f aca="true" t="shared" si="26" ref="AR10:AR32">IF(J10=2,22,0)</f>
        <v>0</v>
      </c>
      <c r="AS10" s="81">
        <f aca="true" t="shared" si="27" ref="AS10:AS32">IF(J10=3,20,0)</f>
        <v>0</v>
      </c>
      <c r="AT10" s="81">
        <f aca="true" t="shared" si="28" ref="AT10:AT32">IF(J10=4,18,0)</f>
        <v>0</v>
      </c>
      <c r="AU10" s="81">
        <f aca="true" t="shared" si="29" ref="AU10:AU32">IF(J10=5,16,0)</f>
        <v>0</v>
      </c>
      <c r="AV10" s="81">
        <f aca="true" t="shared" si="30" ref="AV10:AV32">IF(J10=6,15,0)</f>
        <v>0</v>
      </c>
      <c r="AW10" s="81">
        <f aca="true" t="shared" si="31" ref="AW10:AW32">IF(J10=7,14,0)</f>
        <v>0</v>
      </c>
      <c r="AX10" s="81">
        <f aca="true" t="shared" si="32" ref="AX10:AX32">IF(J10=8,13,0)</f>
        <v>0</v>
      </c>
      <c r="AY10" s="81">
        <f aca="true" t="shared" si="33" ref="AY10:AY32">IF(J10=9,12,0)</f>
        <v>0</v>
      </c>
      <c r="AZ10" s="81">
        <f aca="true" t="shared" si="34" ref="AZ10:AZ32">IF(J10=10,11,0)</f>
        <v>0</v>
      </c>
      <c r="BA10" s="81">
        <f aca="true" t="shared" si="35" ref="BA10:BA32">IF(J10=11,10,0)</f>
        <v>0</v>
      </c>
      <c r="BB10" s="81">
        <f aca="true" t="shared" si="36" ref="BB10:BB32">IF(J10=12,9,0)</f>
        <v>0</v>
      </c>
      <c r="BC10" s="81">
        <f aca="true" t="shared" si="37" ref="BC10:BC32">IF(J10=13,8,0)</f>
        <v>0</v>
      </c>
      <c r="BD10" s="81">
        <f aca="true" t="shared" si="38" ref="BD10:BD32">IF(J10=14,7,0)</f>
        <v>0</v>
      </c>
      <c r="BE10" s="81">
        <f aca="true" t="shared" si="39" ref="BE10:BE32">IF(J10=15,6,0)</f>
        <v>0</v>
      </c>
      <c r="BF10" s="81">
        <f aca="true" t="shared" si="40" ref="BF10:BF32">IF(J10=16,5,0)</f>
        <v>0</v>
      </c>
      <c r="BG10" s="81">
        <f aca="true" t="shared" si="41" ref="BG10:BG32">IF(J10=17,4,0)</f>
        <v>0</v>
      </c>
      <c r="BH10" s="81">
        <f aca="true" t="shared" si="42" ref="BH10:BH32">IF(J10=18,3,0)</f>
        <v>0</v>
      </c>
      <c r="BI10" s="81">
        <f aca="true" t="shared" si="43" ref="BI10:BI32">IF(J10=19,2,0)</f>
        <v>0</v>
      </c>
      <c r="BJ10" s="81">
        <f aca="true" t="shared" si="44" ref="BJ10:BJ32">IF(J10=20,1,0)</f>
        <v>0</v>
      </c>
      <c r="BK10" s="81">
        <f aca="true" t="shared" si="45" ref="BK10:BK32">IF(J10&gt;20,0,0)</f>
        <v>0</v>
      </c>
      <c r="BL10" s="81">
        <f aca="true" t="shared" si="46" ref="BL10:BL32">IF(J10="сх",0,0)</f>
        <v>0</v>
      </c>
      <c r="BM10" s="81">
        <f aca="true" t="shared" si="47" ref="BM10:BM32">SUM(AQ10:BK10)</f>
        <v>25</v>
      </c>
      <c r="BN10" s="81">
        <f aca="true" t="shared" si="48" ref="BN10:BN32">IF(H10=1,45,0)</f>
        <v>0</v>
      </c>
      <c r="BO10" s="81">
        <f aca="true" t="shared" si="49" ref="BO10:BO32">IF(H10=2,42,0)</f>
        <v>42</v>
      </c>
      <c r="BP10" s="81">
        <f aca="true" t="shared" si="50" ref="BP10:BP32">IF(H10=3,40,0)</f>
        <v>0</v>
      </c>
      <c r="BQ10" s="81">
        <f aca="true" t="shared" si="51" ref="BQ10:BQ32">IF(H10=4,38,0)</f>
        <v>0</v>
      </c>
      <c r="BR10" s="81">
        <f aca="true" t="shared" si="52" ref="BR10:BR32">IF(H10=5,36,0)</f>
        <v>0</v>
      </c>
      <c r="BS10" s="81">
        <f aca="true" t="shared" si="53" ref="BS10:BS32">IF(H10=6,35,0)</f>
        <v>0</v>
      </c>
      <c r="BT10" s="81">
        <f aca="true" t="shared" si="54" ref="BT10:BT32">IF(H10=7,34,0)</f>
        <v>0</v>
      </c>
      <c r="BU10" s="81">
        <f aca="true" t="shared" si="55" ref="BU10:BU32">IF(H10=8,33,0)</f>
        <v>0</v>
      </c>
      <c r="BV10" s="81">
        <f aca="true" t="shared" si="56" ref="BV10:BV32">IF(H10=9,32,0)</f>
        <v>0</v>
      </c>
      <c r="BW10" s="81">
        <f aca="true" t="shared" si="57" ref="BW10:BW32">IF(H10=10,31,0)</f>
        <v>0</v>
      </c>
      <c r="BX10" s="81">
        <f aca="true" t="shared" si="58" ref="BX10:BX32">IF(H10=11,30,0)</f>
        <v>0</v>
      </c>
      <c r="BY10" s="81">
        <f aca="true" t="shared" si="59" ref="BY10:BY32">IF(H10=12,29,0)</f>
        <v>0</v>
      </c>
      <c r="BZ10" s="81">
        <f aca="true" t="shared" si="60" ref="BZ10:BZ32">IF(H10=13,28,0)</f>
        <v>0</v>
      </c>
      <c r="CA10" s="81">
        <f aca="true" t="shared" si="61" ref="CA10:CA32">IF(H10=14,27,0)</f>
        <v>0</v>
      </c>
      <c r="CB10" s="81">
        <f aca="true" t="shared" si="62" ref="CB10:CB32">IF(H10=15,26,0)</f>
        <v>0</v>
      </c>
      <c r="CC10" s="81">
        <f aca="true" t="shared" si="63" ref="CC10:CC32">IF(H10=16,25,0)</f>
        <v>0</v>
      </c>
      <c r="CD10" s="81">
        <f aca="true" t="shared" si="64" ref="CD10:CD32">IF(H10=17,24,0)</f>
        <v>0</v>
      </c>
      <c r="CE10" s="81">
        <f aca="true" t="shared" si="65" ref="CE10:CE32">IF(H10=18,23,0)</f>
        <v>0</v>
      </c>
      <c r="CF10" s="81">
        <f aca="true" t="shared" si="66" ref="CF10:CF32">IF(H10=19,22,0)</f>
        <v>0</v>
      </c>
      <c r="CG10" s="81">
        <f aca="true" t="shared" si="67" ref="CG10:CG32">IF(H10=20,21,0)</f>
        <v>0</v>
      </c>
      <c r="CH10" s="81">
        <f aca="true" t="shared" si="68" ref="CH10:CH32">IF(H10=21,20,0)</f>
        <v>0</v>
      </c>
      <c r="CI10" s="81">
        <f aca="true" t="shared" si="69" ref="CI10:CI32">IF(H10=22,19,0)</f>
        <v>0</v>
      </c>
      <c r="CJ10" s="81">
        <f aca="true" t="shared" si="70" ref="CJ10:CJ32">IF(H10=23,18,0)</f>
        <v>0</v>
      </c>
      <c r="CK10" s="81">
        <f aca="true" t="shared" si="71" ref="CK10:CK32">IF(H10=24,17,0)</f>
        <v>0</v>
      </c>
      <c r="CL10" s="81">
        <f aca="true" t="shared" si="72" ref="CL10:CL32">IF(H10=25,16,0)</f>
        <v>0</v>
      </c>
      <c r="CM10" s="81">
        <f aca="true" t="shared" si="73" ref="CM10:CM32">IF(H10=26,15,0)</f>
        <v>0</v>
      </c>
      <c r="CN10" s="81">
        <f aca="true" t="shared" si="74" ref="CN10:CN32">IF(H10=27,14,0)</f>
        <v>0</v>
      </c>
      <c r="CO10" s="81">
        <f aca="true" t="shared" si="75" ref="CO10:CO32">IF(H10=28,13,0)</f>
        <v>0</v>
      </c>
      <c r="CP10" s="81">
        <f aca="true" t="shared" si="76" ref="CP10:CP32">IF(H10=29,12,0)</f>
        <v>0</v>
      </c>
      <c r="CQ10" s="81">
        <f aca="true" t="shared" si="77" ref="CQ10:CQ32">IF(H10=30,11,0)</f>
        <v>0</v>
      </c>
      <c r="CR10" s="81">
        <f aca="true" t="shared" si="78" ref="CR10:CR32">IF(H10=31,10,0)</f>
        <v>0</v>
      </c>
      <c r="CS10" s="81">
        <f aca="true" t="shared" si="79" ref="CS10:CS32">IF(H10=32,9,0)</f>
        <v>0</v>
      </c>
      <c r="CT10" s="81">
        <f aca="true" t="shared" si="80" ref="CT10:CT32">IF(H10=33,8,0)</f>
        <v>0</v>
      </c>
      <c r="CU10" s="81">
        <f aca="true" t="shared" si="81" ref="CU10:CU32">IF(H10=34,7,0)</f>
        <v>0</v>
      </c>
      <c r="CV10" s="81">
        <f aca="true" t="shared" si="82" ref="CV10:CV32">IF(H10=35,6,0)</f>
        <v>0</v>
      </c>
      <c r="CW10" s="81">
        <f aca="true" t="shared" si="83" ref="CW10:CW32">IF(H10=36,5,0)</f>
        <v>0</v>
      </c>
      <c r="CX10" s="81">
        <f aca="true" t="shared" si="84" ref="CX10:CX32">IF(H10=37,4,0)</f>
        <v>0</v>
      </c>
      <c r="CY10" s="81">
        <f aca="true" t="shared" si="85" ref="CY10:CY32">IF(H10=38,3,0)</f>
        <v>0</v>
      </c>
      <c r="CZ10" s="81">
        <f aca="true" t="shared" si="86" ref="CZ10:CZ32">IF(H10=39,2,0)</f>
        <v>0</v>
      </c>
      <c r="DA10" s="81">
        <f aca="true" t="shared" si="87" ref="DA10:DA32">IF(H10=40,1,0)</f>
        <v>0</v>
      </c>
      <c r="DB10" s="81">
        <f aca="true" t="shared" si="88" ref="DB10:DB32">IF(H10&gt;20,0,0)</f>
        <v>0</v>
      </c>
      <c r="DC10" s="81">
        <f aca="true" t="shared" si="89" ref="DC10:DC32">IF(H10="сх",0,0)</f>
        <v>0</v>
      </c>
      <c r="DD10" s="81">
        <f aca="true" t="shared" si="90" ref="DD10:DD32">SUM(BN10:DC10)</f>
        <v>42</v>
      </c>
      <c r="DE10" s="81">
        <f aca="true" t="shared" si="91" ref="DE10:DE32">IF(J10=1,45,0)</f>
        <v>45</v>
      </c>
      <c r="DF10" s="81">
        <f aca="true" t="shared" si="92" ref="DF10:DF32">IF(J10=2,42,0)</f>
        <v>0</v>
      </c>
      <c r="DG10" s="81">
        <f aca="true" t="shared" si="93" ref="DG10:DG32">IF(J10=3,40,0)</f>
        <v>0</v>
      </c>
      <c r="DH10" s="81">
        <f aca="true" t="shared" si="94" ref="DH10:DH32">IF(J10=4,38,0)</f>
        <v>0</v>
      </c>
      <c r="DI10" s="81">
        <f aca="true" t="shared" si="95" ref="DI10:DI32">IF(J10=5,36,0)</f>
        <v>0</v>
      </c>
      <c r="DJ10" s="81">
        <f aca="true" t="shared" si="96" ref="DJ10:DJ32">IF(J10=6,35,0)</f>
        <v>0</v>
      </c>
      <c r="DK10" s="81">
        <f aca="true" t="shared" si="97" ref="DK10:DK32">IF(J10=7,34,0)</f>
        <v>0</v>
      </c>
      <c r="DL10" s="81">
        <f aca="true" t="shared" si="98" ref="DL10:DL32">IF(J10=8,33,0)</f>
        <v>0</v>
      </c>
      <c r="DM10" s="81">
        <f aca="true" t="shared" si="99" ref="DM10:DM32">IF(J10=9,32,0)</f>
        <v>0</v>
      </c>
      <c r="DN10" s="81">
        <f aca="true" t="shared" si="100" ref="DN10:DN32">IF(J10=10,31,0)</f>
        <v>0</v>
      </c>
      <c r="DO10" s="81">
        <f aca="true" t="shared" si="101" ref="DO10:DO32">IF(J10=11,30,0)</f>
        <v>0</v>
      </c>
      <c r="DP10" s="81">
        <f aca="true" t="shared" si="102" ref="DP10:DP32">IF(J10=12,29,0)</f>
        <v>0</v>
      </c>
      <c r="DQ10" s="81">
        <f aca="true" t="shared" si="103" ref="DQ10:DQ32">IF(J10=13,28,0)</f>
        <v>0</v>
      </c>
      <c r="DR10" s="81">
        <f aca="true" t="shared" si="104" ref="DR10:DR32">IF(J10=14,27,0)</f>
        <v>0</v>
      </c>
      <c r="DS10" s="81">
        <f aca="true" t="shared" si="105" ref="DS10:DS32">IF(J10=15,26,0)</f>
        <v>0</v>
      </c>
      <c r="DT10" s="81">
        <f aca="true" t="shared" si="106" ref="DT10:DT32">IF(J10=16,25,0)</f>
        <v>0</v>
      </c>
      <c r="DU10" s="81">
        <f aca="true" t="shared" si="107" ref="DU10:DU32">IF(J10=17,24,0)</f>
        <v>0</v>
      </c>
      <c r="DV10" s="81">
        <f aca="true" t="shared" si="108" ref="DV10:DV32">IF(J10=18,23,0)</f>
        <v>0</v>
      </c>
      <c r="DW10" s="81">
        <f aca="true" t="shared" si="109" ref="DW10:DW32">IF(J10=19,22,0)</f>
        <v>0</v>
      </c>
      <c r="DX10" s="81">
        <f aca="true" t="shared" si="110" ref="DX10:DX32">IF(J10=20,21,0)</f>
        <v>0</v>
      </c>
      <c r="DY10" s="81">
        <f aca="true" t="shared" si="111" ref="DY10:DY32">IF(J10=21,20,0)</f>
        <v>0</v>
      </c>
      <c r="DZ10" s="81">
        <f aca="true" t="shared" si="112" ref="DZ10:DZ32">IF(J10=22,19,0)</f>
        <v>0</v>
      </c>
      <c r="EA10" s="81">
        <f aca="true" t="shared" si="113" ref="EA10:EA32">IF(J10=23,18,0)</f>
        <v>0</v>
      </c>
      <c r="EB10" s="81">
        <f aca="true" t="shared" si="114" ref="EB10:EB32">IF(J10=24,17,0)</f>
        <v>0</v>
      </c>
      <c r="EC10" s="81">
        <f aca="true" t="shared" si="115" ref="EC10:EC32">IF(J10=25,16,0)</f>
        <v>0</v>
      </c>
      <c r="ED10" s="81">
        <f aca="true" t="shared" si="116" ref="ED10:ED32">IF(J10=26,15,0)</f>
        <v>0</v>
      </c>
      <c r="EE10" s="81">
        <f aca="true" t="shared" si="117" ref="EE10:EE32">IF(J10=27,14,0)</f>
        <v>0</v>
      </c>
      <c r="EF10" s="81">
        <f aca="true" t="shared" si="118" ref="EF10:EF32">IF(J10=28,13,0)</f>
        <v>0</v>
      </c>
      <c r="EG10" s="81">
        <f aca="true" t="shared" si="119" ref="EG10:EG32">IF(J10=29,12,0)</f>
        <v>0</v>
      </c>
      <c r="EH10" s="81">
        <f aca="true" t="shared" si="120" ref="EH10:EH32">IF(J10=30,11,0)</f>
        <v>0</v>
      </c>
      <c r="EI10" s="81">
        <f aca="true" t="shared" si="121" ref="EI10:EI32">IF(J10=31,10,0)</f>
        <v>0</v>
      </c>
      <c r="EJ10" s="81">
        <f aca="true" t="shared" si="122" ref="EJ10:EJ32">IF(J10=32,9,0)</f>
        <v>0</v>
      </c>
      <c r="EK10" s="81">
        <f aca="true" t="shared" si="123" ref="EK10:EK32">IF(J10=33,8,0)</f>
        <v>0</v>
      </c>
      <c r="EL10" s="81">
        <f aca="true" t="shared" si="124" ref="EL10:EL32">IF(J10=34,7,0)</f>
        <v>0</v>
      </c>
      <c r="EM10" s="81">
        <f aca="true" t="shared" si="125" ref="EM10:EM32">IF(J10=35,6,0)</f>
        <v>0</v>
      </c>
      <c r="EN10" s="81">
        <f aca="true" t="shared" si="126" ref="EN10:EN32">IF(J10=36,5,0)</f>
        <v>0</v>
      </c>
      <c r="EO10" s="81">
        <f aca="true" t="shared" si="127" ref="EO10:EO32">IF(J10=37,4,0)</f>
        <v>0</v>
      </c>
      <c r="EP10" s="81">
        <f aca="true" t="shared" si="128" ref="EP10:EP32">IF(J10=38,3,0)</f>
        <v>0</v>
      </c>
      <c r="EQ10" s="81">
        <f aca="true" t="shared" si="129" ref="EQ10:EQ32">IF(J10=39,2,0)</f>
        <v>0</v>
      </c>
      <c r="ER10" s="81">
        <f aca="true" t="shared" si="130" ref="ER10:ER32">IF(J10=40,1,0)</f>
        <v>0</v>
      </c>
      <c r="ES10" s="81">
        <f aca="true" t="shared" si="131" ref="ES10:ES32">IF(J10&gt;20,0,0)</f>
        <v>0</v>
      </c>
      <c r="ET10" s="81">
        <f aca="true" t="shared" si="132" ref="ET10:ET32">IF(J10="сх",0,0)</f>
        <v>0</v>
      </c>
      <c r="EU10" s="81">
        <f aca="true" t="shared" si="133" ref="EU10:EU32">SUM(DE10:ET10)</f>
        <v>45</v>
      </c>
      <c r="EV10" s="81"/>
      <c r="EW10" s="81">
        <f aca="true" t="shared" si="134" ref="EW10:EW32">IF(H10="сх","ноль",IF(H10&gt;0,H10,"Ноль"))</f>
        <v>2</v>
      </c>
      <c r="EX10" s="81">
        <f aca="true" t="shared" si="135" ref="EX10:EX32">IF(J10="сх","ноль",IF(J10&gt;0,J10,"Ноль"))</f>
        <v>1</v>
      </c>
      <c r="EY10" s="81"/>
      <c r="EZ10" s="81">
        <f aca="true" t="shared" si="136" ref="EZ10:EZ32">MIN(EW10,EX10)</f>
        <v>1</v>
      </c>
      <c r="FA10" s="81" t="e">
        <f>IF(P10=#REF!,IF(J10&lt;#REF!,#REF!,FE10),#REF!)</f>
        <v>#REF!</v>
      </c>
      <c r="FB10" s="81" t="e">
        <f>IF(P10=#REF!,IF(J10&lt;#REF!,0,1))</f>
        <v>#REF!</v>
      </c>
      <c r="FC10" s="81" t="e">
        <f>IF(AND(EZ10&gt;=21,EZ10&lt;&gt;0),EZ10,IF(P10&lt;#REF!,"СТОП",FA10+FB10))</f>
        <v>#REF!</v>
      </c>
      <c r="FD10" s="81"/>
      <c r="FE10" s="81">
        <v>15</v>
      </c>
      <c r="FF10" s="81">
        <v>16</v>
      </c>
      <c r="FG10" s="81"/>
      <c r="FH10" s="82">
        <f aca="true" t="shared" si="137" ref="FH10:FH32">IF(H10=1,25,0)</f>
        <v>0</v>
      </c>
      <c r="FI10" s="82">
        <f aca="true" t="shared" si="138" ref="FI10:FI32">IF(H10=2,22,0)</f>
        <v>22</v>
      </c>
      <c r="FJ10" s="82">
        <f aca="true" t="shared" si="139" ref="FJ10:FJ32">IF(H10=3,20,0)</f>
        <v>0</v>
      </c>
      <c r="FK10" s="82">
        <f aca="true" t="shared" si="140" ref="FK10:FK32">IF(H10=4,18,0)</f>
        <v>0</v>
      </c>
      <c r="FL10" s="82">
        <f aca="true" t="shared" si="141" ref="FL10:FL32">IF(H10=5,16,0)</f>
        <v>0</v>
      </c>
      <c r="FM10" s="82">
        <f aca="true" t="shared" si="142" ref="FM10:FM32">IF(H10=6,15,0)</f>
        <v>0</v>
      </c>
      <c r="FN10" s="82">
        <f aca="true" t="shared" si="143" ref="FN10:FN32">IF(H10=7,14,0)</f>
        <v>0</v>
      </c>
      <c r="FO10" s="82">
        <f aca="true" t="shared" si="144" ref="FO10:FO32">IF(H10=8,13,0)</f>
        <v>0</v>
      </c>
      <c r="FP10" s="82">
        <f aca="true" t="shared" si="145" ref="FP10:FP32">IF(H10=9,12,0)</f>
        <v>0</v>
      </c>
      <c r="FQ10" s="82">
        <f aca="true" t="shared" si="146" ref="FQ10:FQ32">IF(H10=10,11,0)</f>
        <v>0</v>
      </c>
      <c r="FR10" s="82">
        <f aca="true" t="shared" si="147" ref="FR10:FR32">IF(H10=11,10,0)</f>
        <v>0</v>
      </c>
      <c r="FS10" s="82">
        <f aca="true" t="shared" si="148" ref="FS10:FS32">IF(H10=12,9,0)</f>
        <v>0</v>
      </c>
      <c r="FT10" s="82">
        <f aca="true" t="shared" si="149" ref="FT10:FT32">IF(H10=13,8,0)</f>
        <v>0</v>
      </c>
      <c r="FU10" s="82">
        <f aca="true" t="shared" si="150" ref="FU10:FU32">IF(H10=14,7,0)</f>
        <v>0</v>
      </c>
      <c r="FV10" s="82">
        <f aca="true" t="shared" si="151" ref="FV10:FV32">IF(H10=15,6,0)</f>
        <v>0</v>
      </c>
      <c r="FW10" s="82">
        <f aca="true" t="shared" si="152" ref="FW10:FW32">IF(H10=16,5,0)</f>
        <v>0</v>
      </c>
      <c r="FX10" s="82">
        <f aca="true" t="shared" si="153" ref="FX10:FX32">IF(H10=17,4,0)</f>
        <v>0</v>
      </c>
      <c r="FY10" s="82">
        <f aca="true" t="shared" si="154" ref="FY10:FY32">IF(H10=18,3,0)</f>
        <v>0</v>
      </c>
      <c r="FZ10" s="82">
        <f aca="true" t="shared" si="155" ref="FZ10:FZ32">IF(H10=19,2,0)</f>
        <v>0</v>
      </c>
      <c r="GA10" s="82">
        <f aca="true" t="shared" si="156" ref="GA10:GA32">IF(H10=20,1,0)</f>
        <v>0</v>
      </c>
      <c r="GB10" s="82">
        <f aca="true" t="shared" si="157" ref="GB10:GB32">IF(H10&gt;20,0,0)</f>
        <v>0</v>
      </c>
      <c r="GC10" s="82">
        <f aca="true" t="shared" si="158" ref="GC10:GC32">IF(H10="сх",0,0)</f>
        <v>0</v>
      </c>
      <c r="GD10" s="82">
        <f aca="true" t="shared" si="159" ref="GD10:GD32">SUM(FH10:GC10)</f>
        <v>22</v>
      </c>
      <c r="GE10" s="82">
        <f aca="true" t="shared" si="160" ref="GE10:GE32">IF(J10=1,25,0)</f>
        <v>25</v>
      </c>
      <c r="GF10" s="82">
        <f aca="true" t="shared" si="161" ref="GF10:GF32">IF(J10=2,22,0)</f>
        <v>0</v>
      </c>
      <c r="GG10" s="82">
        <f aca="true" t="shared" si="162" ref="GG10:GG32">IF(J10=3,20,0)</f>
        <v>0</v>
      </c>
      <c r="GH10" s="82">
        <f aca="true" t="shared" si="163" ref="GH10:GH32">IF(J10=4,18,0)</f>
        <v>0</v>
      </c>
      <c r="GI10" s="82">
        <f aca="true" t="shared" si="164" ref="GI10:GI32">IF(J10=5,16,0)</f>
        <v>0</v>
      </c>
      <c r="GJ10" s="82">
        <f aca="true" t="shared" si="165" ref="GJ10:GJ32">IF(J10=6,15,0)</f>
        <v>0</v>
      </c>
      <c r="GK10" s="82">
        <f aca="true" t="shared" si="166" ref="GK10:GK32">IF(J10=7,14,0)</f>
        <v>0</v>
      </c>
      <c r="GL10" s="82">
        <f aca="true" t="shared" si="167" ref="GL10:GL32">IF(J10=8,13,0)</f>
        <v>0</v>
      </c>
      <c r="GM10" s="82">
        <f aca="true" t="shared" si="168" ref="GM10:GM32">IF(J10=9,12,0)</f>
        <v>0</v>
      </c>
      <c r="GN10" s="82">
        <f aca="true" t="shared" si="169" ref="GN10:GN32">IF(J10=10,11,0)</f>
        <v>0</v>
      </c>
      <c r="GO10" s="82">
        <f aca="true" t="shared" si="170" ref="GO10:GO32">IF(J10=11,10,0)</f>
        <v>0</v>
      </c>
      <c r="GP10" s="82">
        <f aca="true" t="shared" si="171" ref="GP10:GP32">IF(J10=12,9,0)</f>
        <v>0</v>
      </c>
      <c r="GQ10" s="82">
        <f aca="true" t="shared" si="172" ref="GQ10:GQ32">IF(J10=13,8,0)</f>
        <v>0</v>
      </c>
      <c r="GR10" s="82">
        <f aca="true" t="shared" si="173" ref="GR10:GR32">IF(J10=14,7,0)</f>
        <v>0</v>
      </c>
      <c r="GS10" s="82">
        <f aca="true" t="shared" si="174" ref="GS10:GS32">IF(J10=15,6,0)</f>
        <v>0</v>
      </c>
      <c r="GT10" s="82">
        <f aca="true" t="shared" si="175" ref="GT10:GT32">IF(J10=16,5,0)</f>
        <v>0</v>
      </c>
      <c r="GU10" s="82">
        <f aca="true" t="shared" si="176" ref="GU10:GU32">IF(J10=17,4,0)</f>
        <v>0</v>
      </c>
      <c r="GV10" s="82">
        <f aca="true" t="shared" si="177" ref="GV10:GV32">IF(J10=18,3,0)</f>
        <v>0</v>
      </c>
      <c r="GW10" s="82">
        <f aca="true" t="shared" si="178" ref="GW10:GW32">IF(J10=19,2,0)</f>
        <v>0</v>
      </c>
      <c r="GX10" s="82">
        <f aca="true" t="shared" si="179" ref="GX10:GX32">IF(J10=20,1,0)</f>
        <v>0</v>
      </c>
      <c r="GY10" s="82">
        <f aca="true" t="shared" si="180" ref="GY10:GY32">IF(J10&gt;20,0,0)</f>
        <v>0</v>
      </c>
      <c r="GZ10" s="82">
        <f aca="true" t="shared" si="181" ref="GZ10:GZ32">IF(J10="сх",0,0)</f>
        <v>0</v>
      </c>
      <c r="HA10" s="82">
        <f aca="true" t="shared" si="182" ref="HA10:HA32">SUM(GE10:GZ10)</f>
        <v>25</v>
      </c>
      <c r="HB10" s="82">
        <f aca="true" t="shared" si="183" ref="HB10:HB32">IF(H10=1,100,0)</f>
        <v>0</v>
      </c>
      <c r="HC10" s="82">
        <f aca="true" t="shared" si="184" ref="HC10:HC32">IF(H10=2,98,0)</f>
        <v>98</v>
      </c>
      <c r="HD10" s="82">
        <f aca="true" t="shared" si="185" ref="HD10:HD32">IF(H10=3,95,0)</f>
        <v>0</v>
      </c>
      <c r="HE10" s="82">
        <f aca="true" t="shared" si="186" ref="HE10:HE32">IF(H10=4,93,0)</f>
        <v>0</v>
      </c>
      <c r="HF10" s="82">
        <f aca="true" t="shared" si="187" ref="HF10:HF32">IF(H10=5,90,0)</f>
        <v>0</v>
      </c>
      <c r="HG10" s="82">
        <f aca="true" t="shared" si="188" ref="HG10:HG32">IF(H10=6,88,0)</f>
        <v>0</v>
      </c>
      <c r="HH10" s="82">
        <f aca="true" t="shared" si="189" ref="HH10:HH32">IF(H10=7,85,0)</f>
        <v>0</v>
      </c>
      <c r="HI10" s="82">
        <f aca="true" t="shared" si="190" ref="HI10:HI32">IF(H10=8,83,0)</f>
        <v>0</v>
      </c>
      <c r="HJ10" s="82">
        <f aca="true" t="shared" si="191" ref="HJ10:HJ32">IF(H10=9,80,0)</f>
        <v>0</v>
      </c>
      <c r="HK10" s="82">
        <f aca="true" t="shared" si="192" ref="HK10:HK32">IF(H10=10,78,0)</f>
        <v>0</v>
      </c>
      <c r="HL10" s="82">
        <f aca="true" t="shared" si="193" ref="HL10:HL32">IF(H10=11,75,0)</f>
        <v>0</v>
      </c>
      <c r="HM10" s="82">
        <f aca="true" t="shared" si="194" ref="HM10:HM32">IF(H10=12,73,0)</f>
        <v>0</v>
      </c>
      <c r="HN10" s="82">
        <f aca="true" t="shared" si="195" ref="HN10:HN32">IF(H10=13,70,0)</f>
        <v>0</v>
      </c>
      <c r="HO10" s="82">
        <f aca="true" t="shared" si="196" ref="HO10:HO32">IF(H10=14,68,0)</f>
        <v>0</v>
      </c>
      <c r="HP10" s="82">
        <f aca="true" t="shared" si="197" ref="HP10:HP32">IF(H10=15,65,0)</f>
        <v>0</v>
      </c>
      <c r="HQ10" s="82">
        <f aca="true" t="shared" si="198" ref="HQ10:HQ32">IF(H10=16,63,0)</f>
        <v>0</v>
      </c>
      <c r="HR10" s="82">
        <f aca="true" t="shared" si="199" ref="HR10:HR32">IF(H10=17,60,0)</f>
        <v>0</v>
      </c>
      <c r="HS10" s="82">
        <f aca="true" t="shared" si="200" ref="HS10:HS32">IF(H10=18,58,0)</f>
        <v>0</v>
      </c>
      <c r="HT10" s="82">
        <f aca="true" t="shared" si="201" ref="HT10:HT32">IF(H10=19,55,0)</f>
        <v>0</v>
      </c>
      <c r="HU10" s="82">
        <f aca="true" t="shared" si="202" ref="HU10:HU32">IF(H10=20,53,0)</f>
        <v>0</v>
      </c>
      <c r="HV10" s="82">
        <f aca="true" t="shared" si="203" ref="HV10:HV32">IF(H10&gt;20,0,0)</f>
        <v>0</v>
      </c>
      <c r="HW10" s="82">
        <f aca="true" t="shared" si="204" ref="HW10:HW32">IF(H10="сх",0,0)</f>
        <v>0</v>
      </c>
      <c r="HX10" s="82">
        <f aca="true" t="shared" si="205" ref="HX10:HX32">SUM(HB10:HW10)</f>
        <v>98</v>
      </c>
      <c r="HY10" s="82">
        <f aca="true" t="shared" si="206" ref="HY10:HY32">IF(J10=1,100,0)</f>
        <v>100</v>
      </c>
      <c r="HZ10" s="82">
        <f aca="true" t="shared" si="207" ref="HZ10:HZ32">IF(J10=2,98,0)</f>
        <v>0</v>
      </c>
      <c r="IA10" s="82">
        <f aca="true" t="shared" si="208" ref="IA10:IA32">IF(J10=3,95,0)</f>
        <v>0</v>
      </c>
      <c r="IB10" s="82">
        <f aca="true" t="shared" si="209" ref="IB10:IB32">IF(J10=4,93,0)</f>
        <v>0</v>
      </c>
      <c r="IC10" s="82">
        <f aca="true" t="shared" si="210" ref="IC10:IC32">IF(J10=5,90,0)</f>
        <v>0</v>
      </c>
      <c r="ID10" s="82">
        <f aca="true" t="shared" si="211" ref="ID10:ID32">IF(J10=6,88,0)</f>
        <v>0</v>
      </c>
      <c r="IE10" s="82">
        <f aca="true" t="shared" si="212" ref="IE10:IE32">IF(J10=7,85,0)</f>
        <v>0</v>
      </c>
      <c r="IF10" s="82">
        <f aca="true" t="shared" si="213" ref="IF10:IF32">IF(J10=8,83,0)</f>
        <v>0</v>
      </c>
      <c r="IG10" s="82">
        <f aca="true" t="shared" si="214" ref="IG10:IG32">IF(J10=9,80,0)</f>
        <v>0</v>
      </c>
      <c r="IH10" s="82">
        <f aca="true" t="shared" si="215" ref="IH10:IH32">IF(J10=10,78,0)</f>
        <v>0</v>
      </c>
      <c r="II10" s="82">
        <f aca="true" t="shared" si="216" ref="II10:II32">IF(J10=11,75,0)</f>
        <v>0</v>
      </c>
      <c r="IJ10" s="82">
        <f aca="true" t="shared" si="217" ref="IJ10:IJ32">IF(J10=12,73,0)</f>
        <v>0</v>
      </c>
      <c r="IK10" s="82">
        <f aca="true" t="shared" si="218" ref="IK10:IK32">IF(J10=13,70,0)</f>
        <v>0</v>
      </c>
      <c r="IL10" s="82">
        <f aca="true" t="shared" si="219" ref="IL10:IL32">IF(J10=14,68,0)</f>
        <v>0</v>
      </c>
      <c r="IM10" s="82">
        <f aca="true" t="shared" si="220" ref="IM10:IM32">IF(J10=15,65,0)</f>
        <v>0</v>
      </c>
      <c r="IN10" s="82">
        <f aca="true" t="shared" si="221" ref="IN10:IN32">IF(J10=16,63,0)</f>
        <v>0</v>
      </c>
      <c r="IO10" s="82">
        <f aca="true" t="shared" si="222" ref="IO10:IO32">IF(J10=17,60,0)</f>
        <v>0</v>
      </c>
      <c r="IP10" s="82">
        <f aca="true" t="shared" si="223" ref="IP10:IP32">IF(J10=18,58,0)</f>
        <v>0</v>
      </c>
      <c r="IQ10" s="82">
        <f aca="true" t="shared" si="224" ref="IQ10:IQ32">IF(J10=19,55,0)</f>
        <v>0</v>
      </c>
      <c r="IR10" s="82">
        <f aca="true" t="shared" si="225" ref="IR10:IR32">IF(J10=20,53,0)</f>
        <v>0</v>
      </c>
      <c r="IS10" s="82">
        <f aca="true" t="shared" si="226" ref="IS10:IS32">IF(J10&gt;20,0,0)</f>
        <v>0</v>
      </c>
      <c r="IT10" s="82">
        <f aca="true" t="shared" si="227" ref="IT10:IT32">IF(J10="сх",0,0)</f>
        <v>0</v>
      </c>
      <c r="IU10" s="82">
        <f aca="true" t="shared" si="228" ref="IU10:IU32">SUM(HY10:IT10)</f>
        <v>100</v>
      </c>
      <c r="IV10" s="81"/>
    </row>
    <row r="11" spans="1:256" s="84" customFormat="1" ht="198">
      <c r="A11" s="70">
        <v>2</v>
      </c>
      <c r="B11" s="57">
        <v>710</v>
      </c>
      <c r="C11" s="86" t="s">
        <v>218</v>
      </c>
      <c r="D11" s="89" t="s">
        <v>26</v>
      </c>
      <c r="E11" s="66" t="s">
        <v>123</v>
      </c>
      <c r="F11" s="58" t="s">
        <v>124</v>
      </c>
      <c r="G11" s="57" t="s">
        <v>36</v>
      </c>
      <c r="H11" s="44">
        <v>1</v>
      </c>
      <c r="I11" s="101">
        <v>25</v>
      </c>
      <c r="J11" s="101">
        <v>2</v>
      </c>
      <c r="K11" s="45">
        <v>22</v>
      </c>
      <c r="L11" s="46">
        <v>2</v>
      </c>
      <c r="M11" s="101">
        <v>22</v>
      </c>
      <c r="N11" s="101">
        <v>2</v>
      </c>
      <c r="O11" s="62">
        <v>22</v>
      </c>
      <c r="P11" s="153">
        <f t="shared" si="0"/>
        <v>91</v>
      </c>
      <c r="Q11" s="85">
        <f t="shared" si="1"/>
        <v>47</v>
      </c>
      <c r="R11" s="81"/>
      <c r="S11" s="80"/>
      <c r="T11" s="81">
        <f t="shared" si="2"/>
        <v>25</v>
      </c>
      <c r="U11" s="81">
        <f t="shared" si="3"/>
        <v>0</v>
      </c>
      <c r="V11" s="81">
        <f t="shared" si="4"/>
        <v>0</v>
      </c>
      <c r="W11" s="81">
        <f t="shared" si="5"/>
        <v>0</v>
      </c>
      <c r="X11" s="81">
        <f t="shared" si="6"/>
        <v>0</v>
      </c>
      <c r="Y11" s="81">
        <f t="shared" si="7"/>
        <v>0</v>
      </c>
      <c r="Z11" s="81">
        <f t="shared" si="8"/>
        <v>0</v>
      </c>
      <c r="AA11" s="81">
        <f t="shared" si="9"/>
        <v>0</v>
      </c>
      <c r="AB11" s="81">
        <f t="shared" si="10"/>
        <v>0</v>
      </c>
      <c r="AC11" s="81">
        <f t="shared" si="11"/>
        <v>0</v>
      </c>
      <c r="AD11" s="81">
        <f t="shared" si="12"/>
        <v>0</v>
      </c>
      <c r="AE11" s="81">
        <f t="shared" si="13"/>
        <v>0</v>
      </c>
      <c r="AF11" s="81">
        <f t="shared" si="14"/>
        <v>0</v>
      </c>
      <c r="AG11" s="81">
        <f t="shared" si="15"/>
        <v>0</v>
      </c>
      <c r="AH11" s="81">
        <f t="shared" si="16"/>
        <v>0</v>
      </c>
      <c r="AI11" s="81">
        <f t="shared" si="17"/>
        <v>0</v>
      </c>
      <c r="AJ11" s="81">
        <f t="shared" si="18"/>
        <v>0</v>
      </c>
      <c r="AK11" s="81">
        <f t="shared" si="19"/>
        <v>0</v>
      </c>
      <c r="AL11" s="81">
        <f t="shared" si="20"/>
        <v>0</v>
      </c>
      <c r="AM11" s="81">
        <f t="shared" si="21"/>
        <v>0</v>
      </c>
      <c r="AN11" s="81">
        <f t="shared" si="22"/>
        <v>0</v>
      </c>
      <c r="AO11" s="81">
        <f t="shared" si="23"/>
        <v>0</v>
      </c>
      <c r="AP11" s="81">
        <f t="shared" si="24"/>
        <v>25</v>
      </c>
      <c r="AQ11" s="81">
        <f t="shared" si="25"/>
        <v>0</v>
      </c>
      <c r="AR11" s="81">
        <f t="shared" si="26"/>
        <v>22</v>
      </c>
      <c r="AS11" s="81">
        <f t="shared" si="27"/>
        <v>0</v>
      </c>
      <c r="AT11" s="81">
        <f t="shared" si="28"/>
        <v>0</v>
      </c>
      <c r="AU11" s="81">
        <f t="shared" si="29"/>
        <v>0</v>
      </c>
      <c r="AV11" s="81">
        <f t="shared" si="30"/>
        <v>0</v>
      </c>
      <c r="AW11" s="81">
        <f t="shared" si="31"/>
        <v>0</v>
      </c>
      <c r="AX11" s="81">
        <f t="shared" si="32"/>
        <v>0</v>
      </c>
      <c r="AY11" s="81">
        <f t="shared" si="33"/>
        <v>0</v>
      </c>
      <c r="AZ11" s="81">
        <f t="shared" si="34"/>
        <v>0</v>
      </c>
      <c r="BA11" s="81">
        <f t="shared" si="35"/>
        <v>0</v>
      </c>
      <c r="BB11" s="81">
        <f t="shared" si="36"/>
        <v>0</v>
      </c>
      <c r="BC11" s="81">
        <f t="shared" si="37"/>
        <v>0</v>
      </c>
      <c r="BD11" s="81">
        <f t="shared" si="38"/>
        <v>0</v>
      </c>
      <c r="BE11" s="81">
        <f t="shared" si="39"/>
        <v>0</v>
      </c>
      <c r="BF11" s="81">
        <f t="shared" si="40"/>
        <v>0</v>
      </c>
      <c r="BG11" s="81">
        <f t="shared" si="41"/>
        <v>0</v>
      </c>
      <c r="BH11" s="81">
        <f t="shared" si="42"/>
        <v>0</v>
      </c>
      <c r="BI11" s="81">
        <f t="shared" si="43"/>
        <v>0</v>
      </c>
      <c r="BJ11" s="81">
        <f t="shared" si="44"/>
        <v>0</v>
      </c>
      <c r="BK11" s="81">
        <f t="shared" si="45"/>
        <v>0</v>
      </c>
      <c r="BL11" s="81">
        <f t="shared" si="46"/>
        <v>0</v>
      </c>
      <c r="BM11" s="81">
        <f t="shared" si="47"/>
        <v>22</v>
      </c>
      <c r="BN11" s="81">
        <f t="shared" si="48"/>
        <v>45</v>
      </c>
      <c r="BO11" s="81">
        <f t="shared" si="49"/>
        <v>0</v>
      </c>
      <c r="BP11" s="81">
        <f t="shared" si="50"/>
        <v>0</v>
      </c>
      <c r="BQ11" s="81">
        <f t="shared" si="51"/>
        <v>0</v>
      </c>
      <c r="BR11" s="81">
        <f t="shared" si="52"/>
        <v>0</v>
      </c>
      <c r="BS11" s="81">
        <f t="shared" si="53"/>
        <v>0</v>
      </c>
      <c r="BT11" s="81">
        <f t="shared" si="54"/>
        <v>0</v>
      </c>
      <c r="BU11" s="81">
        <f t="shared" si="55"/>
        <v>0</v>
      </c>
      <c r="BV11" s="81">
        <f t="shared" si="56"/>
        <v>0</v>
      </c>
      <c r="BW11" s="81">
        <f t="shared" si="57"/>
        <v>0</v>
      </c>
      <c r="BX11" s="81">
        <f t="shared" si="58"/>
        <v>0</v>
      </c>
      <c r="BY11" s="81">
        <f t="shared" si="59"/>
        <v>0</v>
      </c>
      <c r="BZ11" s="81">
        <f t="shared" si="60"/>
        <v>0</v>
      </c>
      <c r="CA11" s="81">
        <f t="shared" si="61"/>
        <v>0</v>
      </c>
      <c r="CB11" s="81">
        <f t="shared" si="62"/>
        <v>0</v>
      </c>
      <c r="CC11" s="81">
        <f t="shared" si="63"/>
        <v>0</v>
      </c>
      <c r="CD11" s="81">
        <f t="shared" si="64"/>
        <v>0</v>
      </c>
      <c r="CE11" s="81">
        <f t="shared" si="65"/>
        <v>0</v>
      </c>
      <c r="CF11" s="81">
        <f t="shared" si="66"/>
        <v>0</v>
      </c>
      <c r="CG11" s="81">
        <f t="shared" si="67"/>
        <v>0</v>
      </c>
      <c r="CH11" s="81">
        <f t="shared" si="68"/>
        <v>0</v>
      </c>
      <c r="CI11" s="81">
        <f t="shared" si="69"/>
        <v>0</v>
      </c>
      <c r="CJ11" s="81">
        <f t="shared" si="70"/>
        <v>0</v>
      </c>
      <c r="CK11" s="81">
        <f t="shared" si="71"/>
        <v>0</v>
      </c>
      <c r="CL11" s="81">
        <f t="shared" si="72"/>
        <v>0</v>
      </c>
      <c r="CM11" s="81">
        <f t="shared" si="73"/>
        <v>0</v>
      </c>
      <c r="CN11" s="81">
        <f t="shared" si="74"/>
        <v>0</v>
      </c>
      <c r="CO11" s="81">
        <f t="shared" si="75"/>
        <v>0</v>
      </c>
      <c r="CP11" s="81">
        <f t="shared" si="76"/>
        <v>0</v>
      </c>
      <c r="CQ11" s="81">
        <f t="shared" si="77"/>
        <v>0</v>
      </c>
      <c r="CR11" s="81">
        <f t="shared" si="78"/>
        <v>0</v>
      </c>
      <c r="CS11" s="81">
        <f t="shared" si="79"/>
        <v>0</v>
      </c>
      <c r="CT11" s="81">
        <f t="shared" si="80"/>
        <v>0</v>
      </c>
      <c r="CU11" s="81">
        <f t="shared" si="81"/>
        <v>0</v>
      </c>
      <c r="CV11" s="81">
        <f t="shared" si="82"/>
        <v>0</v>
      </c>
      <c r="CW11" s="81">
        <f t="shared" si="83"/>
        <v>0</v>
      </c>
      <c r="CX11" s="81">
        <f t="shared" si="84"/>
        <v>0</v>
      </c>
      <c r="CY11" s="81">
        <f t="shared" si="85"/>
        <v>0</v>
      </c>
      <c r="CZ11" s="81">
        <f t="shared" si="86"/>
        <v>0</v>
      </c>
      <c r="DA11" s="81">
        <f t="shared" si="87"/>
        <v>0</v>
      </c>
      <c r="DB11" s="81">
        <f t="shared" si="88"/>
        <v>0</v>
      </c>
      <c r="DC11" s="81">
        <f t="shared" si="89"/>
        <v>0</v>
      </c>
      <c r="DD11" s="81">
        <f t="shared" si="90"/>
        <v>45</v>
      </c>
      <c r="DE11" s="81">
        <f t="shared" si="91"/>
        <v>0</v>
      </c>
      <c r="DF11" s="81">
        <f t="shared" si="92"/>
        <v>42</v>
      </c>
      <c r="DG11" s="81">
        <f t="shared" si="93"/>
        <v>0</v>
      </c>
      <c r="DH11" s="81">
        <f t="shared" si="94"/>
        <v>0</v>
      </c>
      <c r="DI11" s="81">
        <f t="shared" si="95"/>
        <v>0</v>
      </c>
      <c r="DJ11" s="81">
        <f t="shared" si="96"/>
        <v>0</v>
      </c>
      <c r="DK11" s="81">
        <f t="shared" si="97"/>
        <v>0</v>
      </c>
      <c r="DL11" s="81">
        <f t="shared" si="98"/>
        <v>0</v>
      </c>
      <c r="DM11" s="81">
        <f t="shared" si="99"/>
        <v>0</v>
      </c>
      <c r="DN11" s="81">
        <f t="shared" si="100"/>
        <v>0</v>
      </c>
      <c r="DO11" s="81">
        <f t="shared" si="101"/>
        <v>0</v>
      </c>
      <c r="DP11" s="81">
        <f t="shared" si="102"/>
        <v>0</v>
      </c>
      <c r="DQ11" s="81">
        <f t="shared" si="103"/>
        <v>0</v>
      </c>
      <c r="DR11" s="81">
        <f t="shared" si="104"/>
        <v>0</v>
      </c>
      <c r="DS11" s="81">
        <f t="shared" si="105"/>
        <v>0</v>
      </c>
      <c r="DT11" s="81">
        <f t="shared" si="106"/>
        <v>0</v>
      </c>
      <c r="DU11" s="81">
        <f t="shared" si="107"/>
        <v>0</v>
      </c>
      <c r="DV11" s="81">
        <f t="shared" si="108"/>
        <v>0</v>
      </c>
      <c r="DW11" s="81">
        <f t="shared" si="109"/>
        <v>0</v>
      </c>
      <c r="DX11" s="81">
        <f t="shared" si="110"/>
        <v>0</v>
      </c>
      <c r="DY11" s="81">
        <f t="shared" si="111"/>
        <v>0</v>
      </c>
      <c r="DZ11" s="81">
        <f t="shared" si="112"/>
        <v>0</v>
      </c>
      <c r="EA11" s="81">
        <f t="shared" si="113"/>
        <v>0</v>
      </c>
      <c r="EB11" s="81">
        <f t="shared" si="114"/>
        <v>0</v>
      </c>
      <c r="EC11" s="81">
        <f t="shared" si="115"/>
        <v>0</v>
      </c>
      <c r="ED11" s="81">
        <f t="shared" si="116"/>
        <v>0</v>
      </c>
      <c r="EE11" s="81">
        <f t="shared" si="117"/>
        <v>0</v>
      </c>
      <c r="EF11" s="81">
        <f t="shared" si="118"/>
        <v>0</v>
      </c>
      <c r="EG11" s="81">
        <f t="shared" si="119"/>
        <v>0</v>
      </c>
      <c r="EH11" s="81">
        <f t="shared" si="120"/>
        <v>0</v>
      </c>
      <c r="EI11" s="81">
        <f t="shared" si="121"/>
        <v>0</v>
      </c>
      <c r="EJ11" s="81">
        <f t="shared" si="122"/>
        <v>0</v>
      </c>
      <c r="EK11" s="81">
        <f t="shared" si="123"/>
        <v>0</v>
      </c>
      <c r="EL11" s="81">
        <f t="shared" si="124"/>
        <v>0</v>
      </c>
      <c r="EM11" s="81">
        <f t="shared" si="125"/>
        <v>0</v>
      </c>
      <c r="EN11" s="81">
        <f t="shared" si="126"/>
        <v>0</v>
      </c>
      <c r="EO11" s="81">
        <f t="shared" si="127"/>
        <v>0</v>
      </c>
      <c r="EP11" s="81">
        <f t="shared" si="128"/>
        <v>0</v>
      </c>
      <c r="EQ11" s="81">
        <f t="shared" si="129"/>
        <v>0</v>
      </c>
      <c r="ER11" s="81">
        <f t="shared" si="130"/>
        <v>0</v>
      </c>
      <c r="ES11" s="81">
        <f t="shared" si="131"/>
        <v>0</v>
      </c>
      <c r="ET11" s="81">
        <f t="shared" si="132"/>
        <v>0</v>
      </c>
      <c r="EU11" s="81">
        <f t="shared" si="133"/>
        <v>42</v>
      </c>
      <c r="EV11" s="81"/>
      <c r="EW11" s="81">
        <f t="shared" si="134"/>
        <v>1</v>
      </c>
      <c r="EX11" s="81">
        <f t="shared" si="135"/>
        <v>2</v>
      </c>
      <c r="EY11" s="81"/>
      <c r="EZ11" s="81">
        <f t="shared" si="136"/>
        <v>1</v>
      </c>
      <c r="FA11" s="81" t="e">
        <f>IF(P11=#REF!,IF(J11&lt;#REF!,#REF!,FE11),#REF!)</f>
        <v>#REF!</v>
      </c>
      <c r="FB11" s="81" t="e">
        <f>IF(P11=#REF!,IF(J11&lt;#REF!,0,1))</f>
        <v>#REF!</v>
      </c>
      <c r="FC11" s="81" t="e">
        <f>IF(AND(EZ11&gt;=21,EZ11&lt;&gt;0),EZ11,IF(P11&lt;#REF!,"СТОП",FA11+FB11))</f>
        <v>#REF!</v>
      </c>
      <c r="FD11" s="81"/>
      <c r="FE11" s="81">
        <v>15</v>
      </c>
      <c r="FF11" s="81">
        <v>16</v>
      </c>
      <c r="FG11" s="81"/>
      <c r="FH11" s="82">
        <f t="shared" si="137"/>
        <v>25</v>
      </c>
      <c r="FI11" s="82">
        <f t="shared" si="138"/>
        <v>0</v>
      </c>
      <c r="FJ11" s="82">
        <f t="shared" si="139"/>
        <v>0</v>
      </c>
      <c r="FK11" s="82">
        <f t="shared" si="140"/>
        <v>0</v>
      </c>
      <c r="FL11" s="82">
        <f t="shared" si="141"/>
        <v>0</v>
      </c>
      <c r="FM11" s="82">
        <f t="shared" si="142"/>
        <v>0</v>
      </c>
      <c r="FN11" s="82">
        <f t="shared" si="143"/>
        <v>0</v>
      </c>
      <c r="FO11" s="82">
        <f t="shared" si="144"/>
        <v>0</v>
      </c>
      <c r="FP11" s="82">
        <f t="shared" si="145"/>
        <v>0</v>
      </c>
      <c r="FQ11" s="82">
        <f t="shared" si="146"/>
        <v>0</v>
      </c>
      <c r="FR11" s="82">
        <f t="shared" si="147"/>
        <v>0</v>
      </c>
      <c r="FS11" s="82">
        <f t="shared" si="148"/>
        <v>0</v>
      </c>
      <c r="FT11" s="82">
        <f t="shared" si="149"/>
        <v>0</v>
      </c>
      <c r="FU11" s="82">
        <f t="shared" si="150"/>
        <v>0</v>
      </c>
      <c r="FV11" s="82">
        <f t="shared" si="151"/>
        <v>0</v>
      </c>
      <c r="FW11" s="82">
        <f t="shared" si="152"/>
        <v>0</v>
      </c>
      <c r="FX11" s="82">
        <f t="shared" si="153"/>
        <v>0</v>
      </c>
      <c r="FY11" s="82">
        <f t="shared" si="154"/>
        <v>0</v>
      </c>
      <c r="FZ11" s="82">
        <f t="shared" si="155"/>
        <v>0</v>
      </c>
      <c r="GA11" s="82">
        <f t="shared" si="156"/>
        <v>0</v>
      </c>
      <c r="GB11" s="82">
        <f t="shared" si="157"/>
        <v>0</v>
      </c>
      <c r="GC11" s="82">
        <f t="shared" si="158"/>
        <v>0</v>
      </c>
      <c r="GD11" s="82">
        <f t="shared" si="159"/>
        <v>25</v>
      </c>
      <c r="GE11" s="82">
        <f t="shared" si="160"/>
        <v>0</v>
      </c>
      <c r="GF11" s="82">
        <f t="shared" si="161"/>
        <v>22</v>
      </c>
      <c r="GG11" s="82">
        <f t="shared" si="162"/>
        <v>0</v>
      </c>
      <c r="GH11" s="82">
        <f t="shared" si="163"/>
        <v>0</v>
      </c>
      <c r="GI11" s="82">
        <f t="shared" si="164"/>
        <v>0</v>
      </c>
      <c r="GJ11" s="82">
        <f t="shared" si="165"/>
        <v>0</v>
      </c>
      <c r="GK11" s="82">
        <f t="shared" si="166"/>
        <v>0</v>
      </c>
      <c r="GL11" s="82">
        <f t="shared" si="167"/>
        <v>0</v>
      </c>
      <c r="GM11" s="82">
        <f t="shared" si="168"/>
        <v>0</v>
      </c>
      <c r="GN11" s="82">
        <f t="shared" si="169"/>
        <v>0</v>
      </c>
      <c r="GO11" s="82">
        <f t="shared" si="170"/>
        <v>0</v>
      </c>
      <c r="GP11" s="82">
        <f t="shared" si="171"/>
        <v>0</v>
      </c>
      <c r="GQ11" s="82">
        <f t="shared" si="172"/>
        <v>0</v>
      </c>
      <c r="GR11" s="82">
        <f t="shared" si="173"/>
        <v>0</v>
      </c>
      <c r="GS11" s="82">
        <f t="shared" si="174"/>
        <v>0</v>
      </c>
      <c r="GT11" s="82">
        <f t="shared" si="175"/>
        <v>0</v>
      </c>
      <c r="GU11" s="82">
        <f t="shared" si="176"/>
        <v>0</v>
      </c>
      <c r="GV11" s="82">
        <f t="shared" si="177"/>
        <v>0</v>
      </c>
      <c r="GW11" s="82">
        <f t="shared" si="178"/>
        <v>0</v>
      </c>
      <c r="GX11" s="82">
        <f t="shared" si="179"/>
        <v>0</v>
      </c>
      <c r="GY11" s="82">
        <f t="shared" si="180"/>
        <v>0</v>
      </c>
      <c r="GZ11" s="82">
        <f t="shared" si="181"/>
        <v>0</v>
      </c>
      <c r="HA11" s="82">
        <f t="shared" si="182"/>
        <v>22</v>
      </c>
      <c r="HB11" s="82">
        <f t="shared" si="183"/>
        <v>100</v>
      </c>
      <c r="HC11" s="82">
        <f t="shared" si="184"/>
        <v>0</v>
      </c>
      <c r="HD11" s="82">
        <f t="shared" si="185"/>
        <v>0</v>
      </c>
      <c r="HE11" s="82">
        <f t="shared" si="186"/>
        <v>0</v>
      </c>
      <c r="HF11" s="82">
        <f t="shared" si="187"/>
        <v>0</v>
      </c>
      <c r="HG11" s="82">
        <f t="shared" si="188"/>
        <v>0</v>
      </c>
      <c r="HH11" s="82">
        <f t="shared" si="189"/>
        <v>0</v>
      </c>
      <c r="HI11" s="82">
        <f t="shared" si="190"/>
        <v>0</v>
      </c>
      <c r="HJ11" s="82">
        <f t="shared" si="191"/>
        <v>0</v>
      </c>
      <c r="HK11" s="82">
        <f t="shared" si="192"/>
        <v>0</v>
      </c>
      <c r="HL11" s="82">
        <f t="shared" si="193"/>
        <v>0</v>
      </c>
      <c r="HM11" s="82">
        <f t="shared" si="194"/>
        <v>0</v>
      </c>
      <c r="HN11" s="82">
        <f t="shared" si="195"/>
        <v>0</v>
      </c>
      <c r="HO11" s="82">
        <f t="shared" si="196"/>
        <v>0</v>
      </c>
      <c r="HP11" s="82">
        <f t="shared" si="197"/>
        <v>0</v>
      </c>
      <c r="HQ11" s="82">
        <f t="shared" si="198"/>
        <v>0</v>
      </c>
      <c r="HR11" s="82">
        <f t="shared" si="199"/>
        <v>0</v>
      </c>
      <c r="HS11" s="82">
        <f t="shared" si="200"/>
        <v>0</v>
      </c>
      <c r="HT11" s="82">
        <f t="shared" si="201"/>
        <v>0</v>
      </c>
      <c r="HU11" s="82">
        <f t="shared" si="202"/>
        <v>0</v>
      </c>
      <c r="HV11" s="82">
        <f t="shared" si="203"/>
        <v>0</v>
      </c>
      <c r="HW11" s="82">
        <f t="shared" si="204"/>
        <v>0</v>
      </c>
      <c r="HX11" s="82">
        <f t="shared" si="205"/>
        <v>100</v>
      </c>
      <c r="HY11" s="82">
        <f t="shared" si="206"/>
        <v>0</v>
      </c>
      <c r="HZ11" s="82">
        <f t="shared" si="207"/>
        <v>98</v>
      </c>
      <c r="IA11" s="82">
        <f t="shared" si="208"/>
        <v>0</v>
      </c>
      <c r="IB11" s="82">
        <f t="shared" si="209"/>
        <v>0</v>
      </c>
      <c r="IC11" s="82">
        <f t="shared" si="210"/>
        <v>0</v>
      </c>
      <c r="ID11" s="82">
        <f t="shared" si="211"/>
        <v>0</v>
      </c>
      <c r="IE11" s="82">
        <f t="shared" si="212"/>
        <v>0</v>
      </c>
      <c r="IF11" s="82">
        <f t="shared" si="213"/>
        <v>0</v>
      </c>
      <c r="IG11" s="82">
        <f t="shared" si="214"/>
        <v>0</v>
      </c>
      <c r="IH11" s="82">
        <f t="shared" si="215"/>
        <v>0</v>
      </c>
      <c r="II11" s="82">
        <f t="shared" si="216"/>
        <v>0</v>
      </c>
      <c r="IJ11" s="82">
        <f t="shared" si="217"/>
        <v>0</v>
      </c>
      <c r="IK11" s="82">
        <f t="shared" si="218"/>
        <v>0</v>
      </c>
      <c r="IL11" s="82">
        <f t="shared" si="219"/>
        <v>0</v>
      </c>
      <c r="IM11" s="82">
        <f t="shared" si="220"/>
        <v>0</v>
      </c>
      <c r="IN11" s="82">
        <f t="shared" si="221"/>
        <v>0</v>
      </c>
      <c r="IO11" s="82">
        <f t="shared" si="222"/>
        <v>0</v>
      </c>
      <c r="IP11" s="82">
        <f t="shared" si="223"/>
        <v>0</v>
      </c>
      <c r="IQ11" s="82">
        <f t="shared" si="224"/>
        <v>0</v>
      </c>
      <c r="IR11" s="82">
        <f t="shared" si="225"/>
        <v>0</v>
      </c>
      <c r="IS11" s="82">
        <f t="shared" si="226"/>
        <v>0</v>
      </c>
      <c r="IT11" s="82">
        <f t="shared" si="227"/>
        <v>0</v>
      </c>
      <c r="IU11" s="82">
        <f t="shared" si="228"/>
        <v>98</v>
      </c>
      <c r="IV11" s="81"/>
    </row>
    <row r="12" spans="1:256" s="84" customFormat="1" ht="198">
      <c r="A12" s="70">
        <v>3</v>
      </c>
      <c r="B12" s="57">
        <v>500</v>
      </c>
      <c r="C12" s="86" t="s">
        <v>95</v>
      </c>
      <c r="D12" s="89" t="s">
        <v>27</v>
      </c>
      <c r="E12" s="66" t="s">
        <v>200</v>
      </c>
      <c r="F12" s="58" t="s">
        <v>39</v>
      </c>
      <c r="G12" s="57" t="s">
        <v>36</v>
      </c>
      <c r="H12" s="44">
        <v>3</v>
      </c>
      <c r="I12" s="101">
        <v>20</v>
      </c>
      <c r="J12" s="101">
        <v>3</v>
      </c>
      <c r="K12" s="45">
        <v>20</v>
      </c>
      <c r="L12" s="46">
        <v>4</v>
      </c>
      <c r="M12" s="101">
        <v>18</v>
      </c>
      <c r="N12" s="101">
        <v>5</v>
      </c>
      <c r="O12" s="62">
        <v>16</v>
      </c>
      <c r="P12" s="153">
        <f t="shared" si="0"/>
        <v>74</v>
      </c>
      <c r="Q12" s="85">
        <f t="shared" si="1"/>
        <v>40</v>
      </c>
      <c r="R12" s="81"/>
      <c r="S12" s="80"/>
      <c r="T12" s="81">
        <f t="shared" si="2"/>
        <v>0</v>
      </c>
      <c r="U12" s="81">
        <f t="shared" si="3"/>
        <v>0</v>
      </c>
      <c r="V12" s="81">
        <f t="shared" si="4"/>
        <v>20</v>
      </c>
      <c r="W12" s="81">
        <f t="shared" si="5"/>
        <v>0</v>
      </c>
      <c r="X12" s="81">
        <f t="shared" si="6"/>
        <v>0</v>
      </c>
      <c r="Y12" s="81">
        <f t="shared" si="7"/>
        <v>0</v>
      </c>
      <c r="Z12" s="81">
        <f t="shared" si="8"/>
        <v>0</v>
      </c>
      <c r="AA12" s="81">
        <f t="shared" si="9"/>
        <v>0</v>
      </c>
      <c r="AB12" s="81">
        <f t="shared" si="10"/>
        <v>0</v>
      </c>
      <c r="AC12" s="81">
        <f t="shared" si="11"/>
        <v>0</v>
      </c>
      <c r="AD12" s="81">
        <f t="shared" si="12"/>
        <v>0</v>
      </c>
      <c r="AE12" s="81">
        <f t="shared" si="13"/>
        <v>0</v>
      </c>
      <c r="AF12" s="81">
        <f t="shared" si="14"/>
        <v>0</v>
      </c>
      <c r="AG12" s="81">
        <f t="shared" si="15"/>
        <v>0</v>
      </c>
      <c r="AH12" s="81">
        <f t="shared" si="16"/>
        <v>0</v>
      </c>
      <c r="AI12" s="81">
        <f t="shared" si="17"/>
        <v>0</v>
      </c>
      <c r="AJ12" s="81">
        <f t="shared" si="18"/>
        <v>0</v>
      </c>
      <c r="AK12" s="81">
        <f t="shared" si="19"/>
        <v>0</v>
      </c>
      <c r="AL12" s="81">
        <f t="shared" si="20"/>
        <v>0</v>
      </c>
      <c r="AM12" s="81">
        <f t="shared" si="21"/>
        <v>0</v>
      </c>
      <c r="AN12" s="81">
        <f t="shared" si="22"/>
        <v>0</v>
      </c>
      <c r="AO12" s="81">
        <f t="shared" si="23"/>
        <v>0</v>
      </c>
      <c r="AP12" s="81">
        <f t="shared" si="24"/>
        <v>20</v>
      </c>
      <c r="AQ12" s="81">
        <f t="shared" si="25"/>
        <v>0</v>
      </c>
      <c r="AR12" s="81">
        <f t="shared" si="26"/>
        <v>0</v>
      </c>
      <c r="AS12" s="81">
        <f t="shared" si="27"/>
        <v>20</v>
      </c>
      <c r="AT12" s="81">
        <f t="shared" si="28"/>
        <v>0</v>
      </c>
      <c r="AU12" s="81">
        <f t="shared" si="29"/>
        <v>0</v>
      </c>
      <c r="AV12" s="81">
        <f t="shared" si="30"/>
        <v>0</v>
      </c>
      <c r="AW12" s="81">
        <f t="shared" si="31"/>
        <v>0</v>
      </c>
      <c r="AX12" s="81">
        <f t="shared" si="32"/>
        <v>0</v>
      </c>
      <c r="AY12" s="81">
        <f t="shared" si="33"/>
        <v>0</v>
      </c>
      <c r="AZ12" s="81">
        <f t="shared" si="34"/>
        <v>0</v>
      </c>
      <c r="BA12" s="81">
        <f t="shared" si="35"/>
        <v>0</v>
      </c>
      <c r="BB12" s="81">
        <f t="shared" si="36"/>
        <v>0</v>
      </c>
      <c r="BC12" s="81">
        <f t="shared" si="37"/>
        <v>0</v>
      </c>
      <c r="BD12" s="81">
        <f t="shared" si="38"/>
        <v>0</v>
      </c>
      <c r="BE12" s="81">
        <f t="shared" si="39"/>
        <v>0</v>
      </c>
      <c r="BF12" s="81">
        <f t="shared" si="40"/>
        <v>0</v>
      </c>
      <c r="BG12" s="81">
        <f t="shared" si="41"/>
        <v>0</v>
      </c>
      <c r="BH12" s="81">
        <f t="shared" si="42"/>
        <v>0</v>
      </c>
      <c r="BI12" s="81">
        <f t="shared" si="43"/>
        <v>0</v>
      </c>
      <c r="BJ12" s="81">
        <f t="shared" si="44"/>
        <v>0</v>
      </c>
      <c r="BK12" s="81">
        <f t="shared" si="45"/>
        <v>0</v>
      </c>
      <c r="BL12" s="81">
        <f t="shared" si="46"/>
        <v>0</v>
      </c>
      <c r="BM12" s="81">
        <f t="shared" si="47"/>
        <v>20</v>
      </c>
      <c r="BN12" s="81">
        <f t="shared" si="48"/>
        <v>0</v>
      </c>
      <c r="BO12" s="81">
        <f t="shared" si="49"/>
        <v>0</v>
      </c>
      <c r="BP12" s="81">
        <f t="shared" si="50"/>
        <v>40</v>
      </c>
      <c r="BQ12" s="81">
        <f t="shared" si="51"/>
        <v>0</v>
      </c>
      <c r="BR12" s="81">
        <f t="shared" si="52"/>
        <v>0</v>
      </c>
      <c r="BS12" s="81">
        <f t="shared" si="53"/>
        <v>0</v>
      </c>
      <c r="BT12" s="81">
        <f t="shared" si="54"/>
        <v>0</v>
      </c>
      <c r="BU12" s="81">
        <f t="shared" si="55"/>
        <v>0</v>
      </c>
      <c r="BV12" s="81">
        <f t="shared" si="56"/>
        <v>0</v>
      </c>
      <c r="BW12" s="81">
        <f t="shared" si="57"/>
        <v>0</v>
      </c>
      <c r="BX12" s="81">
        <f t="shared" si="58"/>
        <v>0</v>
      </c>
      <c r="BY12" s="81">
        <f t="shared" si="59"/>
        <v>0</v>
      </c>
      <c r="BZ12" s="81">
        <f t="shared" si="60"/>
        <v>0</v>
      </c>
      <c r="CA12" s="81">
        <f t="shared" si="61"/>
        <v>0</v>
      </c>
      <c r="CB12" s="81">
        <f t="shared" si="62"/>
        <v>0</v>
      </c>
      <c r="CC12" s="81">
        <f t="shared" si="63"/>
        <v>0</v>
      </c>
      <c r="CD12" s="81">
        <f t="shared" si="64"/>
        <v>0</v>
      </c>
      <c r="CE12" s="81">
        <f t="shared" si="65"/>
        <v>0</v>
      </c>
      <c r="CF12" s="81">
        <f t="shared" si="66"/>
        <v>0</v>
      </c>
      <c r="CG12" s="81">
        <f t="shared" si="67"/>
        <v>0</v>
      </c>
      <c r="CH12" s="81">
        <f t="shared" si="68"/>
        <v>0</v>
      </c>
      <c r="CI12" s="81">
        <f t="shared" si="69"/>
        <v>0</v>
      </c>
      <c r="CJ12" s="81">
        <f t="shared" si="70"/>
        <v>0</v>
      </c>
      <c r="CK12" s="81">
        <f t="shared" si="71"/>
        <v>0</v>
      </c>
      <c r="CL12" s="81">
        <f t="shared" si="72"/>
        <v>0</v>
      </c>
      <c r="CM12" s="81">
        <f t="shared" si="73"/>
        <v>0</v>
      </c>
      <c r="CN12" s="81">
        <f t="shared" si="74"/>
        <v>0</v>
      </c>
      <c r="CO12" s="81">
        <f t="shared" si="75"/>
        <v>0</v>
      </c>
      <c r="CP12" s="81">
        <f t="shared" si="76"/>
        <v>0</v>
      </c>
      <c r="CQ12" s="81">
        <f t="shared" si="77"/>
        <v>0</v>
      </c>
      <c r="CR12" s="81">
        <f t="shared" si="78"/>
        <v>0</v>
      </c>
      <c r="CS12" s="81">
        <f t="shared" si="79"/>
        <v>0</v>
      </c>
      <c r="CT12" s="81">
        <f t="shared" si="80"/>
        <v>0</v>
      </c>
      <c r="CU12" s="81">
        <f t="shared" si="81"/>
        <v>0</v>
      </c>
      <c r="CV12" s="81">
        <f t="shared" si="82"/>
        <v>0</v>
      </c>
      <c r="CW12" s="81">
        <f t="shared" si="83"/>
        <v>0</v>
      </c>
      <c r="CX12" s="81">
        <f t="shared" si="84"/>
        <v>0</v>
      </c>
      <c r="CY12" s="81">
        <f t="shared" si="85"/>
        <v>0</v>
      </c>
      <c r="CZ12" s="81">
        <f t="shared" si="86"/>
        <v>0</v>
      </c>
      <c r="DA12" s="81">
        <f t="shared" si="87"/>
        <v>0</v>
      </c>
      <c r="DB12" s="81">
        <f t="shared" si="88"/>
        <v>0</v>
      </c>
      <c r="DC12" s="81">
        <f t="shared" si="89"/>
        <v>0</v>
      </c>
      <c r="DD12" s="81">
        <f t="shared" si="90"/>
        <v>40</v>
      </c>
      <c r="DE12" s="81">
        <f t="shared" si="91"/>
        <v>0</v>
      </c>
      <c r="DF12" s="81">
        <f t="shared" si="92"/>
        <v>0</v>
      </c>
      <c r="DG12" s="81">
        <f t="shared" si="93"/>
        <v>40</v>
      </c>
      <c r="DH12" s="81">
        <f t="shared" si="94"/>
        <v>0</v>
      </c>
      <c r="DI12" s="81">
        <f t="shared" si="95"/>
        <v>0</v>
      </c>
      <c r="DJ12" s="81">
        <f t="shared" si="96"/>
        <v>0</v>
      </c>
      <c r="DK12" s="81">
        <f t="shared" si="97"/>
        <v>0</v>
      </c>
      <c r="DL12" s="81">
        <f t="shared" si="98"/>
        <v>0</v>
      </c>
      <c r="DM12" s="81">
        <f t="shared" si="99"/>
        <v>0</v>
      </c>
      <c r="DN12" s="81">
        <f t="shared" si="100"/>
        <v>0</v>
      </c>
      <c r="DO12" s="81">
        <f t="shared" si="101"/>
        <v>0</v>
      </c>
      <c r="DP12" s="81">
        <f t="shared" si="102"/>
        <v>0</v>
      </c>
      <c r="DQ12" s="81">
        <f t="shared" si="103"/>
        <v>0</v>
      </c>
      <c r="DR12" s="81">
        <f t="shared" si="104"/>
        <v>0</v>
      </c>
      <c r="DS12" s="81">
        <f t="shared" si="105"/>
        <v>0</v>
      </c>
      <c r="DT12" s="81">
        <f t="shared" si="106"/>
        <v>0</v>
      </c>
      <c r="DU12" s="81">
        <f t="shared" si="107"/>
        <v>0</v>
      </c>
      <c r="DV12" s="81">
        <f t="shared" si="108"/>
        <v>0</v>
      </c>
      <c r="DW12" s="81">
        <f t="shared" si="109"/>
        <v>0</v>
      </c>
      <c r="DX12" s="81">
        <f t="shared" si="110"/>
        <v>0</v>
      </c>
      <c r="DY12" s="81">
        <f t="shared" si="111"/>
        <v>0</v>
      </c>
      <c r="DZ12" s="81">
        <f t="shared" si="112"/>
        <v>0</v>
      </c>
      <c r="EA12" s="81">
        <f t="shared" si="113"/>
        <v>0</v>
      </c>
      <c r="EB12" s="81">
        <f t="shared" si="114"/>
        <v>0</v>
      </c>
      <c r="EC12" s="81">
        <f t="shared" si="115"/>
        <v>0</v>
      </c>
      <c r="ED12" s="81">
        <f t="shared" si="116"/>
        <v>0</v>
      </c>
      <c r="EE12" s="81">
        <f t="shared" si="117"/>
        <v>0</v>
      </c>
      <c r="EF12" s="81">
        <f t="shared" si="118"/>
        <v>0</v>
      </c>
      <c r="EG12" s="81">
        <f t="shared" si="119"/>
        <v>0</v>
      </c>
      <c r="EH12" s="81">
        <f t="shared" si="120"/>
        <v>0</v>
      </c>
      <c r="EI12" s="81">
        <f t="shared" si="121"/>
        <v>0</v>
      </c>
      <c r="EJ12" s="81">
        <f t="shared" si="122"/>
        <v>0</v>
      </c>
      <c r="EK12" s="81">
        <f t="shared" si="123"/>
        <v>0</v>
      </c>
      <c r="EL12" s="81">
        <f t="shared" si="124"/>
        <v>0</v>
      </c>
      <c r="EM12" s="81">
        <f t="shared" si="125"/>
        <v>0</v>
      </c>
      <c r="EN12" s="81">
        <f t="shared" si="126"/>
        <v>0</v>
      </c>
      <c r="EO12" s="81">
        <f t="shared" si="127"/>
        <v>0</v>
      </c>
      <c r="EP12" s="81">
        <f t="shared" si="128"/>
        <v>0</v>
      </c>
      <c r="EQ12" s="81">
        <f t="shared" si="129"/>
        <v>0</v>
      </c>
      <c r="ER12" s="81">
        <f t="shared" si="130"/>
        <v>0</v>
      </c>
      <c r="ES12" s="81">
        <f t="shared" si="131"/>
        <v>0</v>
      </c>
      <c r="ET12" s="81">
        <f t="shared" si="132"/>
        <v>0</v>
      </c>
      <c r="EU12" s="81">
        <f t="shared" si="133"/>
        <v>40</v>
      </c>
      <c r="EV12" s="81"/>
      <c r="EW12" s="81">
        <f t="shared" si="134"/>
        <v>3</v>
      </c>
      <c r="EX12" s="81">
        <f t="shared" si="135"/>
        <v>3</v>
      </c>
      <c r="EY12" s="81"/>
      <c r="EZ12" s="81">
        <f t="shared" si="136"/>
        <v>3</v>
      </c>
      <c r="FA12" s="81" t="e">
        <f>IF(P12=#REF!,IF(J12&lt;#REF!,#REF!,FE12),#REF!)</f>
        <v>#REF!</v>
      </c>
      <c r="FB12" s="81" t="e">
        <f>IF(P12=#REF!,IF(J12&lt;#REF!,0,1))</f>
        <v>#REF!</v>
      </c>
      <c r="FC12" s="81" t="e">
        <f>IF(AND(EZ12&gt;=21,EZ12&lt;&gt;0),EZ12,IF(P12&lt;#REF!,"СТОП",FA12+FB12))</f>
        <v>#REF!</v>
      </c>
      <c r="FD12" s="81"/>
      <c r="FE12" s="81">
        <v>15</v>
      </c>
      <c r="FF12" s="81">
        <v>16</v>
      </c>
      <c r="FG12" s="81"/>
      <c r="FH12" s="82">
        <f t="shared" si="137"/>
        <v>0</v>
      </c>
      <c r="FI12" s="82">
        <f t="shared" si="138"/>
        <v>0</v>
      </c>
      <c r="FJ12" s="82">
        <f t="shared" si="139"/>
        <v>20</v>
      </c>
      <c r="FK12" s="82">
        <f t="shared" si="140"/>
        <v>0</v>
      </c>
      <c r="FL12" s="82">
        <f t="shared" si="141"/>
        <v>0</v>
      </c>
      <c r="FM12" s="82">
        <f t="shared" si="142"/>
        <v>0</v>
      </c>
      <c r="FN12" s="82">
        <f t="shared" si="143"/>
        <v>0</v>
      </c>
      <c r="FO12" s="82">
        <f t="shared" si="144"/>
        <v>0</v>
      </c>
      <c r="FP12" s="82">
        <f t="shared" si="145"/>
        <v>0</v>
      </c>
      <c r="FQ12" s="82">
        <f t="shared" si="146"/>
        <v>0</v>
      </c>
      <c r="FR12" s="82">
        <f t="shared" si="147"/>
        <v>0</v>
      </c>
      <c r="FS12" s="82">
        <f t="shared" si="148"/>
        <v>0</v>
      </c>
      <c r="FT12" s="82">
        <f t="shared" si="149"/>
        <v>0</v>
      </c>
      <c r="FU12" s="82">
        <f t="shared" si="150"/>
        <v>0</v>
      </c>
      <c r="FV12" s="82">
        <f t="shared" si="151"/>
        <v>0</v>
      </c>
      <c r="FW12" s="82">
        <f t="shared" si="152"/>
        <v>0</v>
      </c>
      <c r="FX12" s="82">
        <f t="shared" si="153"/>
        <v>0</v>
      </c>
      <c r="FY12" s="82">
        <f t="shared" si="154"/>
        <v>0</v>
      </c>
      <c r="FZ12" s="82">
        <f t="shared" si="155"/>
        <v>0</v>
      </c>
      <c r="GA12" s="82">
        <f t="shared" si="156"/>
        <v>0</v>
      </c>
      <c r="GB12" s="82">
        <f t="shared" si="157"/>
        <v>0</v>
      </c>
      <c r="GC12" s="82">
        <f t="shared" si="158"/>
        <v>0</v>
      </c>
      <c r="GD12" s="82">
        <f t="shared" si="159"/>
        <v>20</v>
      </c>
      <c r="GE12" s="82">
        <f t="shared" si="160"/>
        <v>0</v>
      </c>
      <c r="GF12" s="82">
        <f t="shared" si="161"/>
        <v>0</v>
      </c>
      <c r="GG12" s="82">
        <f t="shared" si="162"/>
        <v>20</v>
      </c>
      <c r="GH12" s="82">
        <f t="shared" si="163"/>
        <v>0</v>
      </c>
      <c r="GI12" s="82">
        <f t="shared" si="164"/>
        <v>0</v>
      </c>
      <c r="GJ12" s="82">
        <f t="shared" si="165"/>
        <v>0</v>
      </c>
      <c r="GK12" s="82">
        <f t="shared" si="166"/>
        <v>0</v>
      </c>
      <c r="GL12" s="82">
        <f t="shared" si="167"/>
        <v>0</v>
      </c>
      <c r="GM12" s="82">
        <f t="shared" si="168"/>
        <v>0</v>
      </c>
      <c r="GN12" s="82">
        <f t="shared" si="169"/>
        <v>0</v>
      </c>
      <c r="GO12" s="82">
        <f t="shared" si="170"/>
        <v>0</v>
      </c>
      <c r="GP12" s="82">
        <f t="shared" si="171"/>
        <v>0</v>
      </c>
      <c r="GQ12" s="82">
        <f t="shared" si="172"/>
        <v>0</v>
      </c>
      <c r="GR12" s="82">
        <f t="shared" si="173"/>
        <v>0</v>
      </c>
      <c r="GS12" s="82">
        <f t="shared" si="174"/>
        <v>0</v>
      </c>
      <c r="GT12" s="82">
        <f t="shared" si="175"/>
        <v>0</v>
      </c>
      <c r="GU12" s="82">
        <f t="shared" si="176"/>
        <v>0</v>
      </c>
      <c r="GV12" s="82">
        <f t="shared" si="177"/>
        <v>0</v>
      </c>
      <c r="GW12" s="82">
        <f t="shared" si="178"/>
        <v>0</v>
      </c>
      <c r="GX12" s="82">
        <f t="shared" si="179"/>
        <v>0</v>
      </c>
      <c r="GY12" s="82">
        <f t="shared" si="180"/>
        <v>0</v>
      </c>
      <c r="GZ12" s="82">
        <f t="shared" si="181"/>
        <v>0</v>
      </c>
      <c r="HA12" s="82">
        <f t="shared" si="182"/>
        <v>20</v>
      </c>
      <c r="HB12" s="82">
        <f t="shared" si="183"/>
        <v>0</v>
      </c>
      <c r="HC12" s="82">
        <f t="shared" si="184"/>
        <v>0</v>
      </c>
      <c r="HD12" s="82">
        <f t="shared" si="185"/>
        <v>95</v>
      </c>
      <c r="HE12" s="82">
        <f t="shared" si="186"/>
        <v>0</v>
      </c>
      <c r="HF12" s="82">
        <f t="shared" si="187"/>
        <v>0</v>
      </c>
      <c r="HG12" s="82">
        <f t="shared" si="188"/>
        <v>0</v>
      </c>
      <c r="HH12" s="82">
        <f t="shared" si="189"/>
        <v>0</v>
      </c>
      <c r="HI12" s="82">
        <f t="shared" si="190"/>
        <v>0</v>
      </c>
      <c r="HJ12" s="82">
        <f t="shared" si="191"/>
        <v>0</v>
      </c>
      <c r="HK12" s="82">
        <f t="shared" si="192"/>
        <v>0</v>
      </c>
      <c r="HL12" s="82">
        <f t="shared" si="193"/>
        <v>0</v>
      </c>
      <c r="HM12" s="82">
        <f t="shared" si="194"/>
        <v>0</v>
      </c>
      <c r="HN12" s="82">
        <f t="shared" si="195"/>
        <v>0</v>
      </c>
      <c r="HO12" s="82">
        <f t="shared" si="196"/>
        <v>0</v>
      </c>
      <c r="HP12" s="82">
        <f t="shared" si="197"/>
        <v>0</v>
      </c>
      <c r="HQ12" s="82">
        <f t="shared" si="198"/>
        <v>0</v>
      </c>
      <c r="HR12" s="82">
        <f t="shared" si="199"/>
        <v>0</v>
      </c>
      <c r="HS12" s="82">
        <f t="shared" si="200"/>
        <v>0</v>
      </c>
      <c r="HT12" s="82">
        <f t="shared" si="201"/>
        <v>0</v>
      </c>
      <c r="HU12" s="82">
        <f t="shared" si="202"/>
        <v>0</v>
      </c>
      <c r="HV12" s="82">
        <f t="shared" si="203"/>
        <v>0</v>
      </c>
      <c r="HW12" s="82">
        <f t="shared" si="204"/>
        <v>0</v>
      </c>
      <c r="HX12" s="82">
        <f t="shared" si="205"/>
        <v>95</v>
      </c>
      <c r="HY12" s="82">
        <f t="shared" si="206"/>
        <v>0</v>
      </c>
      <c r="HZ12" s="82">
        <f t="shared" si="207"/>
        <v>0</v>
      </c>
      <c r="IA12" s="82">
        <f t="shared" si="208"/>
        <v>95</v>
      </c>
      <c r="IB12" s="82">
        <f t="shared" si="209"/>
        <v>0</v>
      </c>
      <c r="IC12" s="82">
        <f t="shared" si="210"/>
        <v>0</v>
      </c>
      <c r="ID12" s="82">
        <f t="shared" si="211"/>
        <v>0</v>
      </c>
      <c r="IE12" s="82">
        <f t="shared" si="212"/>
        <v>0</v>
      </c>
      <c r="IF12" s="82">
        <f t="shared" si="213"/>
        <v>0</v>
      </c>
      <c r="IG12" s="82">
        <f t="shared" si="214"/>
        <v>0</v>
      </c>
      <c r="IH12" s="82">
        <f t="shared" si="215"/>
        <v>0</v>
      </c>
      <c r="II12" s="82">
        <f t="shared" si="216"/>
        <v>0</v>
      </c>
      <c r="IJ12" s="82">
        <f t="shared" si="217"/>
        <v>0</v>
      </c>
      <c r="IK12" s="82">
        <f t="shared" si="218"/>
        <v>0</v>
      </c>
      <c r="IL12" s="82">
        <f t="shared" si="219"/>
        <v>0</v>
      </c>
      <c r="IM12" s="82">
        <f t="shared" si="220"/>
        <v>0</v>
      </c>
      <c r="IN12" s="82">
        <f t="shared" si="221"/>
        <v>0</v>
      </c>
      <c r="IO12" s="82">
        <f t="shared" si="222"/>
        <v>0</v>
      </c>
      <c r="IP12" s="82">
        <f t="shared" si="223"/>
        <v>0</v>
      </c>
      <c r="IQ12" s="82">
        <f t="shared" si="224"/>
        <v>0</v>
      </c>
      <c r="IR12" s="82">
        <f t="shared" si="225"/>
        <v>0</v>
      </c>
      <c r="IS12" s="82">
        <f t="shared" si="226"/>
        <v>0</v>
      </c>
      <c r="IT12" s="82">
        <f t="shared" si="227"/>
        <v>0</v>
      </c>
      <c r="IU12" s="82">
        <f t="shared" si="228"/>
        <v>95</v>
      </c>
      <c r="IV12" s="81"/>
    </row>
    <row r="13" spans="1:256" s="84" customFormat="1" ht="198">
      <c r="A13" s="70">
        <v>4</v>
      </c>
      <c r="B13" s="57">
        <v>701</v>
      </c>
      <c r="C13" s="86" t="s">
        <v>96</v>
      </c>
      <c r="D13" s="89" t="s">
        <v>26</v>
      </c>
      <c r="E13" s="66" t="s">
        <v>35</v>
      </c>
      <c r="F13" s="58" t="s">
        <v>68</v>
      </c>
      <c r="G13" s="57" t="s">
        <v>36</v>
      </c>
      <c r="H13" s="44">
        <v>5</v>
      </c>
      <c r="I13" s="101">
        <v>16</v>
      </c>
      <c r="J13" s="101">
        <v>6</v>
      </c>
      <c r="K13" s="45">
        <v>15</v>
      </c>
      <c r="L13" s="46">
        <v>3</v>
      </c>
      <c r="M13" s="101">
        <v>20</v>
      </c>
      <c r="N13" s="101">
        <v>6</v>
      </c>
      <c r="O13" s="62">
        <v>15</v>
      </c>
      <c r="P13" s="153">
        <f t="shared" si="0"/>
        <v>66</v>
      </c>
      <c r="Q13" s="85">
        <f t="shared" si="1"/>
        <v>31</v>
      </c>
      <c r="R13" s="81"/>
      <c r="S13" s="80"/>
      <c r="T13" s="81">
        <f t="shared" si="2"/>
        <v>0</v>
      </c>
      <c r="U13" s="81">
        <f t="shared" si="3"/>
        <v>0</v>
      </c>
      <c r="V13" s="81">
        <f t="shared" si="4"/>
        <v>0</v>
      </c>
      <c r="W13" s="81">
        <f t="shared" si="5"/>
        <v>0</v>
      </c>
      <c r="X13" s="81">
        <f t="shared" si="6"/>
        <v>16</v>
      </c>
      <c r="Y13" s="81">
        <f t="shared" si="7"/>
        <v>0</v>
      </c>
      <c r="Z13" s="81">
        <f t="shared" si="8"/>
        <v>0</v>
      </c>
      <c r="AA13" s="81">
        <f t="shared" si="9"/>
        <v>0</v>
      </c>
      <c r="AB13" s="81">
        <f t="shared" si="10"/>
        <v>0</v>
      </c>
      <c r="AC13" s="81">
        <f t="shared" si="11"/>
        <v>0</v>
      </c>
      <c r="AD13" s="81">
        <f t="shared" si="12"/>
        <v>0</v>
      </c>
      <c r="AE13" s="81">
        <f t="shared" si="13"/>
        <v>0</v>
      </c>
      <c r="AF13" s="81">
        <f t="shared" si="14"/>
        <v>0</v>
      </c>
      <c r="AG13" s="81">
        <f t="shared" si="15"/>
        <v>0</v>
      </c>
      <c r="AH13" s="81">
        <f t="shared" si="16"/>
        <v>0</v>
      </c>
      <c r="AI13" s="81">
        <f t="shared" si="17"/>
        <v>0</v>
      </c>
      <c r="AJ13" s="81">
        <f t="shared" si="18"/>
        <v>0</v>
      </c>
      <c r="AK13" s="81">
        <f t="shared" si="19"/>
        <v>0</v>
      </c>
      <c r="AL13" s="81">
        <f t="shared" si="20"/>
        <v>0</v>
      </c>
      <c r="AM13" s="81">
        <f t="shared" si="21"/>
        <v>0</v>
      </c>
      <c r="AN13" s="81">
        <f t="shared" si="22"/>
        <v>0</v>
      </c>
      <c r="AO13" s="81">
        <f t="shared" si="23"/>
        <v>0</v>
      </c>
      <c r="AP13" s="81">
        <f t="shared" si="24"/>
        <v>16</v>
      </c>
      <c r="AQ13" s="81">
        <f t="shared" si="25"/>
        <v>0</v>
      </c>
      <c r="AR13" s="81">
        <f t="shared" si="26"/>
        <v>0</v>
      </c>
      <c r="AS13" s="81">
        <f t="shared" si="27"/>
        <v>0</v>
      </c>
      <c r="AT13" s="81">
        <f t="shared" si="28"/>
        <v>0</v>
      </c>
      <c r="AU13" s="81">
        <f t="shared" si="29"/>
        <v>0</v>
      </c>
      <c r="AV13" s="81">
        <f t="shared" si="30"/>
        <v>15</v>
      </c>
      <c r="AW13" s="81">
        <f t="shared" si="31"/>
        <v>0</v>
      </c>
      <c r="AX13" s="81">
        <f t="shared" si="32"/>
        <v>0</v>
      </c>
      <c r="AY13" s="81">
        <f t="shared" si="33"/>
        <v>0</v>
      </c>
      <c r="AZ13" s="81">
        <f t="shared" si="34"/>
        <v>0</v>
      </c>
      <c r="BA13" s="81">
        <f t="shared" si="35"/>
        <v>0</v>
      </c>
      <c r="BB13" s="81">
        <f t="shared" si="36"/>
        <v>0</v>
      </c>
      <c r="BC13" s="81">
        <f t="shared" si="37"/>
        <v>0</v>
      </c>
      <c r="BD13" s="81">
        <f t="shared" si="38"/>
        <v>0</v>
      </c>
      <c r="BE13" s="81">
        <f t="shared" si="39"/>
        <v>0</v>
      </c>
      <c r="BF13" s="81">
        <f t="shared" si="40"/>
        <v>0</v>
      </c>
      <c r="BG13" s="81">
        <f t="shared" si="41"/>
        <v>0</v>
      </c>
      <c r="BH13" s="81">
        <f t="shared" si="42"/>
        <v>0</v>
      </c>
      <c r="BI13" s="81">
        <f t="shared" si="43"/>
        <v>0</v>
      </c>
      <c r="BJ13" s="81">
        <f t="shared" si="44"/>
        <v>0</v>
      </c>
      <c r="BK13" s="81">
        <f t="shared" si="45"/>
        <v>0</v>
      </c>
      <c r="BL13" s="81">
        <f t="shared" si="46"/>
        <v>0</v>
      </c>
      <c r="BM13" s="81">
        <f t="shared" si="47"/>
        <v>15</v>
      </c>
      <c r="BN13" s="81">
        <f t="shared" si="48"/>
        <v>0</v>
      </c>
      <c r="BO13" s="81">
        <f t="shared" si="49"/>
        <v>0</v>
      </c>
      <c r="BP13" s="81">
        <f t="shared" si="50"/>
        <v>0</v>
      </c>
      <c r="BQ13" s="81">
        <f t="shared" si="51"/>
        <v>0</v>
      </c>
      <c r="BR13" s="81">
        <f t="shared" si="52"/>
        <v>36</v>
      </c>
      <c r="BS13" s="81">
        <f t="shared" si="53"/>
        <v>0</v>
      </c>
      <c r="BT13" s="81">
        <f t="shared" si="54"/>
        <v>0</v>
      </c>
      <c r="BU13" s="81">
        <f t="shared" si="55"/>
        <v>0</v>
      </c>
      <c r="BV13" s="81">
        <f t="shared" si="56"/>
        <v>0</v>
      </c>
      <c r="BW13" s="81">
        <f t="shared" si="57"/>
        <v>0</v>
      </c>
      <c r="BX13" s="81">
        <f t="shared" si="58"/>
        <v>0</v>
      </c>
      <c r="BY13" s="81">
        <f t="shared" si="59"/>
        <v>0</v>
      </c>
      <c r="BZ13" s="81">
        <f t="shared" si="60"/>
        <v>0</v>
      </c>
      <c r="CA13" s="81">
        <f t="shared" si="61"/>
        <v>0</v>
      </c>
      <c r="CB13" s="81">
        <f t="shared" si="62"/>
        <v>0</v>
      </c>
      <c r="CC13" s="81">
        <f t="shared" si="63"/>
        <v>0</v>
      </c>
      <c r="CD13" s="81">
        <f t="shared" si="64"/>
        <v>0</v>
      </c>
      <c r="CE13" s="81">
        <f t="shared" si="65"/>
        <v>0</v>
      </c>
      <c r="CF13" s="81">
        <f t="shared" si="66"/>
        <v>0</v>
      </c>
      <c r="CG13" s="81">
        <f t="shared" si="67"/>
        <v>0</v>
      </c>
      <c r="CH13" s="81">
        <f t="shared" si="68"/>
        <v>0</v>
      </c>
      <c r="CI13" s="81">
        <f t="shared" si="69"/>
        <v>0</v>
      </c>
      <c r="CJ13" s="81">
        <f t="shared" si="70"/>
        <v>0</v>
      </c>
      <c r="CK13" s="81">
        <f t="shared" si="71"/>
        <v>0</v>
      </c>
      <c r="CL13" s="81">
        <f t="shared" si="72"/>
        <v>0</v>
      </c>
      <c r="CM13" s="81">
        <f t="shared" si="73"/>
        <v>0</v>
      </c>
      <c r="CN13" s="81">
        <f t="shared" si="74"/>
        <v>0</v>
      </c>
      <c r="CO13" s="81">
        <f t="shared" si="75"/>
        <v>0</v>
      </c>
      <c r="CP13" s="81">
        <f t="shared" si="76"/>
        <v>0</v>
      </c>
      <c r="CQ13" s="81">
        <f t="shared" si="77"/>
        <v>0</v>
      </c>
      <c r="CR13" s="81">
        <f t="shared" si="78"/>
        <v>0</v>
      </c>
      <c r="CS13" s="81">
        <f t="shared" si="79"/>
        <v>0</v>
      </c>
      <c r="CT13" s="81">
        <f t="shared" si="80"/>
        <v>0</v>
      </c>
      <c r="CU13" s="81">
        <f t="shared" si="81"/>
        <v>0</v>
      </c>
      <c r="CV13" s="81">
        <f t="shared" si="82"/>
        <v>0</v>
      </c>
      <c r="CW13" s="81">
        <f t="shared" si="83"/>
        <v>0</v>
      </c>
      <c r="CX13" s="81">
        <f t="shared" si="84"/>
        <v>0</v>
      </c>
      <c r="CY13" s="81">
        <f t="shared" si="85"/>
        <v>0</v>
      </c>
      <c r="CZ13" s="81">
        <f t="shared" si="86"/>
        <v>0</v>
      </c>
      <c r="DA13" s="81">
        <f t="shared" si="87"/>
        <v>0</v>
      </c>
      <c r="DB13" s="81">
        <f t="shared" si="88"/>
        <v>0</v>
      </c>
      <c r="DC13" s="81">
        <f t="shared" si="89"/>
        <v>0</v>
      </c>
      <c r="DD13" s="81">
        <f t="shared" si="90"/>
        <v>36</v>
      </c>
      <c r="DE13" s="81">
        <f t="shared" si="91"/>
        <v>0</v>
      </c>
      <c r="DF13" s="81">
        <f t="shared" si="92"/>
        <v>0</v>
      </c>
      <c r="DG13" s="81">
        <f t="shared" si="93"/>
        <v>0</v>
      </c>
      <c r="DH13" s="81">
        <f t="shared" si="94"/>
        <v>0</v>
      </c>
      <c r="DI13" s="81">
        <f t="shared" si="95"/>
        <v>0</v>
      </c>
      <c r="DJ13" s="81">
        <f t="shared" si="96"/>
        <v>35</v>
      </c>
      <c r="DK13" s="81">
        <f t="shared" si="97"/>
        <v>0</v>
      </c>
      <c r="DL13" s="81">
        <f t="shared" si="98"/>
        <v>0</v>
      </c>
      <c r="DM13" s="81">
        <f t="shared" si="99"/>
        <v>0</v>
      </c>
      <c r="DN13" s="81">
        <f t="shared" si="100"/>
        <v>0</v>
      </c>
      <c r="DO13" s="81">
        <f t="shared" si="101"/>
        <v>0</v>
      </c>
      <c r="DP13" s="81">
        <f t="shared" si="102"/>
        <v>0</v>
      </c>
      <c r="DQ13" s="81">
        <f t="shared" si="103"/>
        <v>0</v>
      </c>
      <c r="DR13" s="81">
        <f t="shared" si="104"/>
        <v>0</v>
      </c>
      <c r="DS13" s="81">
        <f t="shared" si="105"/>
        <v>0</v>
      </c>
      <c r="DT13" s="81">
        <f t="shared" si="106"/>
        <v>0</v>
      </c>
      <c r="DU13" s="81">
        <f t="shared" si="107"/>
        <v>0</v>
      </c>
      <c r="DV13" s="81">
        <f t="shared" si="108"/>
        <v>0</v>
      </c>
      <c r="DW13" s="81">
        <f t="shared" si="109"/>
        <v>0</v>
      </c>
      <c r="DX13" s="81">
        <f t="shared" si="110"/>
        <v>0</v>
      </c>
      <c r="DY13" s="81">
        <f t="shared" si="111"/>
        <v>0</v>
      </c>
      <c r="DZ13" s="81">
        <f t="shared" si="112"/>
        <v>0</v>
      </c>
      <c r="EA13" s="81">
        <f t="shared" si="113"/>
        <v>0</v>
      </c>
      <c r="EB13" s="81">
        <f t="shared" si="114"/>
        <v>0</v>
      </c>
      <c r="EC13" s="81">
        <f t="shared" si="115"/>
        <v>0</v>
      </c>
      <c r="ED13" s="81">
        <f t="shared" si="116"/>
        <v>0</v>
      </c>
      <c r="EE13" s="81">
        <f t="shared" si="117"/>
        <v>0</v>
      </c>
      <c r="EF13" s="81">
        <f t="shared" si="118"/>
        <v>0</v>
      </c>
      <c r="EG13" s="81">
        <f t="shared" si="119"/>
        <v>0</v>
      </c>
      <c r="EH13" s="81">
        <f t="shared" si="120"/>
        <v>0</v>
      </c>
      <c r="EI13" s="81">
        <f t="shared" si="121"/>
        <v>0</v>
      </c>
      <c r="EJ13" s="81">
        <f t="shared" si="122"/>
        <v>0</v>
      </c>
      <c r="EK13" s="81">
        <f t="shared" si="123"/>
        <v>0</v>
      </c>
      <c r="EL13" s="81">
        <f t="shared" si="124"/>
        <v>0</v>
      </c>
      <c r="EM13" s="81">
        <f t="shared" si="125"/>
        <v>0</v>
      </c>
      <c r="EN13" s="81">
        <f t="shared" si="126"/>
        <v>0</v>
      </c>
      <c r="EO13" s="81">
        <f t="shared" si="127"/>
        <v>0</v>
      </c>
      <c r="EP13" s="81">
        <f t="shared" si="128"/>
        <v>0</v>
      </c>
      <c r="EQ13" s="81">
        <f t="shared" si="129"/>
        <v>0</v>
      </c>
      <c r="ER13" s="81">
        <f t="shared" si="130"/>
        <v>0</v>
      </c>
      <c r="ES13" s="81">
        <f t="shared" si="131"/>
        <v>0</v>
      </c>
      <c r="ET13" s="81">
        <f t="shared" si="132"/>
        <v>0</v>
      </c>
      <c r="EU13" s="81">
        <f t="shared" si="133"/>
        <v>35</v>
      </c>
      <c r="EV13" s="81"/>
      <c r="EW13" s="81">
        <f t="shared" si="134"/>
        <v>5</v>
      </c>
      <c r="EX13" s="81">
        <f t="shared" si="135"/>
        <v>6</v>
      </c>
      <c r="EY13" s="81"/>
      <c r="EZ13" s="81">
        <f t="shared" si="136"/>
        <v>5</v>
      </c>
      <c r="FA13" s="81" t="e">
        <f>IF(P13=#REF!,IF(J13&lt;#REF!,#REF!,FE13),#REF!)</f>
        <v>#REF!</v>
      </c>
      <c r="FB13" s="81" t="e">
        <f>IF(P13=#REF!,IF(J13&lt;#REF!,0,1))</f>
        <v>#REF!</v>
      </c>
      <c r="FC13" s="81" t="e">
        <f>IF(AND(EZ13&gt;=21,EZ13&lt;&gt;0),EZ13,IF(P13&lt;#REF!,"СТОП",FA13+FB13))</f>
        <v>#REF!</v>
      </c>
      <c r="FD13" s="81"/>
      <c r="FE13" s="81">
        <v>15</v>
      </c>
      <c r="FF13" s="81">
        <v>16</v>
      </c>
      <c r="FG13" s="81"/>
      <c r="FH13" s="82">
        <f t="shared" si="137"/>
        <v>0</v>
      </c>
      <c r="FI13" s="82">
        <f t="shared" si="138"/>
        <v>0</v>
      </c>
      <c r="FJ13" s="82">
        <f t="shared" si="139"/>
        <v>0</v>
      </c>
      <c r="FK13" s="82">
        <f t="shared" si="140"/>
        <v>0</v>
      </c>
      <c r="FL13" s="82">
        <f t="shared" si="141"/>
        <v>16</v>
      </c>
      <c r="FM13" s="82">
        <f t="shared" si="142"/>
        <v>0</v>
      </c>
      <c r="FN13" s="82">
        <f t="shared" si="143"/>
        <v>0</v>
      </c>
      <c r="FO13" s="82">
        <f t="shared" si="144"/>
        <v>0</v>
      </c>
      <c r="FP13" s="82">
        <f t="shared" si="145"/>
        <v>0</v>
      </c>
      <c r="FQ13" s="82">
        <f t="shared" si="146"/>
        <v>0</v>
      </c>
      <c r="FR13" s="82">
        <f t="shared" si="147"/>
        <v>0</v>
      </c>
      <c r="FS13" s="82">
        <f t="shared" si="148"/>
        <v>0</v>
      </c>
      <c r="FT13" s="82">
        <f t="shared" si="149"/>
        <v>0</v>
      </c>
      <c r="FU13" s="82">
        <f t="shared" si="150"/>
        <v>0</v>
      </c>
      <c r="FV13" s="82">
        <f t="shared" si="151"/>
        <v>0</v>
      </c>
      <c r="FW13" s="82">
        <f t="shared" si="152"/>
        <v>0</v>
      </c>
      <c r="FX13" s="82">
        <f t="shared" si="153"/>
        <v>0</v>
      </c>
      <c r="FY13" s="82">
        <f t="shared" si="154"/>
        <v>0</v>
      </c>
      <c r="FZ13" s="82">
        <f t="shared" si="155"/>
        <v>0</v>
      </c>
      <c r="GA13" s="82">
        <f t="shared" si="156"/>
        <v>0</v>
      </c>
      <c r="GB13" s="82">
        <f t="shared" si="157"/>
        <v>0</v>
      </c>
      <c r="GC13" s="82">
        <f t="shared" si="158"/>
        <v>0</v>
      </c>
      <c r="GD13" s="82">
        <f t="shared" si="159"/>
        <v>16</v>
      </c>
      <c r="GE13" s="82">
        <f t="shared" si="160"/>
        <v>0</v>
      </c>
      <c r="GF13" s="82">
        <f t="shared" si="161"/>
        <v>0</v>
      </c>
      <c r="GG13" s="82">
        <f t="shared" si="162"/>
        <v>0</v>
      </c>
      <c r="GH13" s="82">
        <f t="shared" si="163"/>
        <v>0</v>
      </c>
      <c r="GI13" s="82">
        <f t="shared" si="164"/>
        <v>0</v>
      </c>
      <c r="GJ13" s="82">
        <f t="shared" si="165"/>
        <v>15</v>
      </c>
      <c r="GK13" s="82">
        <f t="shared" si="166"/>
        <v>0</v>
      </c>
      <c r="GL13" s="82">
        <f t="shared" si="167"/>
        <v>0</v>
      </c>
      <c r="GM13" s="82">
        <f t="shared" si="168"/>
        <v>0</v>
      </c>
      <c r="GN13" s="82">
        <f t="shared" si="169"/>
        <v>0</v>
      </c>
      <c r="GO13" s="82">
        <f t="shared" si="170"/>
        <v>0</v>
      </c>
      <c r="GP13" s="82">
        <f t="shared" si="171"/>
        <v>0</v>
      </c>
      <c r="GQ13" s="82">
        <f t="shared" si="172"/>
        <v>0</v>
      </c>
      <c r="GR13" s="82">
        <f t="shared" si="173"/>
        <v>0</v>
      </c>
      <c r="GS13" s="82">
        <f t="shared" si="174"/>
        <v>0</v>
      </c>
      <c r="GT13" s="82">
        <f t="shared" si="175"/>
        <v>0</v>
      </c>
      <c r="GU13" s="82">
        <f t="shared" si="176"/>
        <v>0</v>
      </c>
      <c r="GV13" s="82">
        <f t="shared" si="177"/>
        <v>0</v>
      </c>
      <c r="GW13" s="82">
        <f t="shared" si="178"/>
        <v>0</v>
      </c>
      <c r="GX13" s="82">
        <f t="shared" si="179"/>
        <v>0</v>
      </c>
      <c r="GY13" s="82">
        <f t="shared" si="180"/>
        <v>0</v>
      </c>
      <c r="GZ13" s="82">
        <f t="shared" si="181"/>
        <v>0</v>
      </c>
      <c r="HA13" s="82">
        <f t="shared" si="182"/>
        <v>15</v>
      </c>
      <c r="HB13" s="82">
        <f t="shared" si="183"/>
        <v>0</v>
      </c>
      <c r="HC13" s="82">
        <f t="shared" si="184"/>
        <v>0</v>
      </c>
      <c r="HD13" s="82">
        <f t="shared" si="185"/>
        <v>0</v>
      </c>
      <c r="HE13" s="82">
        <f t="shared" si="186"/>
        <v>0</v>
      </c>
      <c r="HF13" s="82">
        <f t="shared" si="187"/>
        <v>90</v>
      </c>
      <c r="HG13" s="82">
        <f t="shared" si="188"/>
        <v>0</v>
      </c>
      <c r="HH13" s="82">
        <f t="shared" si="189"/>
        <v>0</v>
      </c>
      <c r="HI13" s="82">
        <f t="shared" si="190"/>
        <v>0</v>
      </c>
      <c r="HJ13" s="82">
        <f t="shared" si="191"/>
        <v>0</v>
      </c>
      <c r="HK13" s="82">
        <f t="shared" si="192"/>
        <v>0</v>
      </c>
      <c r="HL13" s="82">
        <f t="shared" si="193"/>
        <v>0</v>
      </c>
      <c r="HM13" s="82">
        <f t="shared" si="194"/>
        <v>0</v>
      </c>
      <c r="HN13" s="82">
        <f t="shared" si="195"/>
        <v>0</v>
      </c>
      <c r="HO13" s="82">
        <f t="shared" si="196"/>
        <v>0</v>
      </c>
      <c r="HP13" s="82">
        <f t="shared" si="197"/>
        <v>0</v>
      </c>
      <c r="HQ13" s="82">
        <f t="shared" si="198"/>
        <v>0</v>
      </c>
      <c r="HR13" s="82">
        <f t="shared" si="199"/>
        <v>0</v>
      </c>
      <c r="HS13" s="82">
        <f t="shared" si="200"/>
        <v>0</v>
      </c>
      <c r="HT13" s="82">
        <f t="shared" si="201"/>
        <v>0</v>
      </c>
      <c r="HU13" s="82">
        <f t="shared" si="202"/>
        <v>0</v>
      </c>
      <c r="HV13" s="82">
        <f t="shared" si="203"/>
        <v>0</v>
      </c>
      <c r="HW13" s="82">
        <f t="shared" si="204"/>
        <v>0</v>
      </c>
      <c r="HX13" s="82">
        <f t="shared" si="205"/>
        <v>90</v>
      </c>
      <c r="HY13" s="82">
        <f t="shared" si="206"/>
        <v>0</v>
      </c>
      <c r="HZ13" s="82">
        <f t="shared" si="207"/>
        <v>0</v>
      </c>
      <c r="IA13" s="82">
        <f t="shared" si="208"/>
        <v>0</v>
      </c>
      <c r="IB13" s="82">
        <f t="shared" si="209"/>
        <v>0</v>
      </c>
      <c r="IC13" s="82">
        <f t="shared" si="210"/>
        <v>0</v>
      </c>
      <c r="ID13" s="82">
        <f t="shared" si="211"/>
        <v>88</v>
      </c>
      <c r="IE13" s="82">
        <f t="shared" si="212"/>
        <v>0</v>
      </c>
      <c r="IF13" s="82">
        <f t="shared" si="213"/>
        <v>0</v>
      </c>
      <c r="IG13" s="82">
        <f t="shared" si="214"/>
        <v>0</v>
      </c>
      <c r="IH13" s="82">
        <f t="shared" si="215"/>
        <v>0</v>
      </c>
      <c r="II13" s="82">
        <f t="shared" si="216"/>
        <v>0</v>
      </c>
      <c r="IJ13" s="82">
        <f t="shared" si="217"/>
        <v>0</v>
      </c>
      <c r="IK13" s="82">
        <f t="shared" si="218"/>
        <v>0</v>
      </c>
      <c r="IL13" s="82">
        <f t="shared" si="219"/>
        <v>0</v>
      </c>
      <c r="IM13" s="82">
        <f t="shared" si="220"/>
        <v>0</v>
      </c>
      <c r="IN13" s="82">
        <f t="shared" si="221"/>
        <v>0</v>
      </c>
      <c r="IO13" s="82">
        <f t="shared" si="222"/>
        <v>0</v>
      </c>
      <c r="IP13" s="82">
        <f t="shared" si="223"/>
        <v>0</v>
      </c>
      <c r="IQ13" s="82">
        <f t="shared" si="224"/>
        <v>0</v>
      </c>
      <c r="IR13" s="82">
        <f t="shared" si="225"/>
        <v>0</v>
      </c>
      <c r="IS13" s="82">
        <f t="shared" si="226"/>
        <v>0</v>
      </c>
      <c r="IT13" s="82">
        <f t="shared" si="227"/>
        <v>0</v>
      </c>
      <c r="IU13" s="82">
        <f t="shared" si="228"/>
        <v>88</v>
      </c>
      <c r="IV13" s="81"/>
    </row>
    <row r="14" spans="1:256" s="84" customFormat="1" ht="99">
      <c r="A14" s="70">
        <v>5</v>
      </c>
      <c r="B14" s="57">
        <v>654</v>
      </c>
      <c r="C14" s="86" t="s">
        <v>217</v>
      </c>
      <c r="D14" s="89" t="s">
        <v>26</v>
      </c>
      <c r="E14" s="66" t="s">
        <v>128</v>
      </c>
      <c r="F14" s="58" t="s">
        <v>283</v>
      </c>
      <c r="G14" s="57" t="s">
        <v>36</v>
      </c>
      <c r="H14" s="44">
        <v>4</v>
      </c>
      <c r="I14" s="101">
        <v>18</v>
      </c>
      <c r="J14" s="101">
        <v>7</v>
      </c>
      <c r="K14" s="45">
        <v>14</v>
      </c>
      <c r="L14" s="46">
        <v>5</v>
      </c>
      <c r="M14" s="101">
        <v>16</v>
      </c>
      <c r="N14" s="101">
        <v>4</v>
      </c>
      <c r="O14" s="62">
        <v>18</v>
      </c>
      <c r="P14" s="153">
        <f t="shared" si="0"/>
        <v>66</v>
      </c>
      <c r="Q14" s="85">
        <f t="shared" si="1"/>
        <v>32</v>
      </c>
      <c r="R14" s="81"/>
      <c r="S14" s="80"/>
      <c r="T14" s="81">
        <f t="shared" si="2"/>
        <v>0</v>
      </c>
      <c r="U14" s="81">
        <f t="shared" si="3"/>
        <v>0</v>
      </c>
      <c r="V14" s="81">
        <f t="shared" si="4"/>
        <v>0</v>
      </c>
      <c r="W14" s="81">
        <f t="shared" si="5"/>
        <v>18</v>
      </c>
      <c r="X14" s="81">
        <f t="shared" si="6"/>
        <v>0</v>
      </c>
      <c r="Y14" s="81">
        <f t="shared" si="7"/>
        <v>0</v>
      </c>
      <c r="Z14" s="81">
        <f t="shared" si="8"/>
        <v>0</v>
      </c>
      <c r="AA14" s="81">
        <f t="shared" si="9"/>
        <v>0</v>
      </c>
      <c r="AB14" s="81">
        <f t="shared" si="10"/>
        <v>0</v>
      </c>
      <c r="AC14" s="81">
        <f t="shared" si="11"/>
        <v>0</v>
      </c>
      <c r="AD14" s="81">
        <f t="shared" si="12"/>
        <v>0</v>
      </c>
      <c r="AE14" s="81">
        <f t="shared" si="13"/>
        <v>0</v>
      </c>
      <c r="AF14" s="81">
        <f t="shared" si="14"/>
        <v>0</v>
      </c>
      <c r="AG14" s="81">
        <f t="shared" si="15"/>
        <v>0</v>
      </c>
      <c r="AH14" s="81">
        <f t="shared" si="16"/>
        <v>0</v>
      </c>
      <c r="AI14" s="81">
        <f t="shared" si="17"/>
        <v>0</v>
      </c>
      <c r="AJ14" s="81">
        <f t="shared" si="18"/>
        <v>0</v>
      </c>
      <c r="AK14" s="81">
        <f t="shared" si="19"/>
        <v>0</v>
      </c>
      <c r="AL14" s="81">
        <f t="shared" si="20"/>
        <v>0</v>
      </c>
      <c r="AM14" s="81">
        <f t="shared" si="21"/>
        <v>0</v>
      </c>
      <c r="AN14" s="81">
        <f t="shared" si="22"/>
        <v>0</v>
      </c>
      <c r="AO14" s="81">
        <f t="shared" si="23"/>
        <v>0</v>
      </c>
      <c r="AP14" s="81">
        <f t="shared" si="24"/>
        <v>18</v>
      </c>
      <c r="AQ14" s="81">
        <f t="shared" si="25"/>
        <v>0</v>
      </c>
      <c r="AR14" s="81">
        <f t="shared" si="26"/>
        <v>0</v>
      </c>
      <c r="AS14" s="81">
        <f t="shared" si="27"/>
        <v>0</v>
      </c>
      <c r="AT14" s="81">
        <f t="shared" si="28"/>
        <v>0</v>
      </c>
      <c r="AU14" s="81">
        <f t="shared" si="29"/>
        <v>0</v>
      </c>
      <c r="AV14" s="81">
        <f t="shared" si="30"/>
        <v>0</v>
      </c>
      <c r="AW14" s="81">
        <f t="shared" si="31"/>
        <v>14</v>
      </c>
      <c r="AX14" s="81">
        <f t="shared" si="32"/>
        <v>0</v>
      </c>
      <c r="AY14" s="81">
        <f t="shared" si="33"/>
        <v>0</v>
      </c>
      <c r="AZ14" s="81">
        <f t="shared" si="34"/>
        <v>0</v>
      </c>
      <c r="BA14" s="81">
        <f t="shared" si="35"/>
        <v>0</v>
      </c>
      <c r="BB14" s="81">
        <f t="shared" si="36"/>
        <v>0</v>
      </c>
      <c r="BC14" s="81">
        <f t="shared" si="37"/>
        <v>0</v>
      </c>
      <c r="BD14" s="81">
        <f t="shared" si="38"/>
        <v>0</v>
      </c>
      <c r="BE14" s="81">
        <f t="shared" si="39"/>
        <v>0</v>
      </c>
      <c r="BF14" s="81">
        <f t="shared" si="40"/>
        <v>0</v>
      </c>
      <c r="BG14" s="81">
        <f t="shared" si="41"/>
        <v>0</v>
      </c>
      <c r="BH14" s="81">
        <f t="shared" si="42"/>
        <v>0</v>
      </c>
      <c r="BI14" s="81">
        <f t="shared" si="43"/>
        <v>0</v>
      </c>
      <c r="BJ14" s="81">
        <f t="shared" si="44"/>
        <v>0</v>
      </c>
      <c r="BK14" s="81">
        <f t="shared" si="45"/>
        <v>0</v>
      </c>
      <c r="BL14" s="81">
        <f t="shared" si="46"/>
        <v>0</v>
      </c>
      <c r="BM14" s="81">
        <f t="shared" si="47"/>
        <v>14</v>
      </c>
      <c r="BN14" s="81">
        <f t="shared" si="48"/>
        <v>0</v>
      </c>
      <c r="BO14" s="81">
        <f t="shared" si="49"/>
        <v>0</v>
      </c>
      <c r="BP14" s="81">
        <f t="shared" si="50"/>
        <v>0</v>
      </c>
      <c r="BQ14" s="81">
        <f t="shared" si="51"/>
        <v>38</v>
      </c>
      <c r="BR14" s="81">
        <f t="shared" si="52"/>
        <v>0</v>
      </c>
      <c r="BS14" s="81">
        <f t="shared" si="53"/>
        <v>0</v>
      </c>
      <c r="BT14" s="81">
        <f t="shared" si="54"/>
        <v>0</v>
      </c>
      <c r="BU14" s="81">
        <f t="shared" si="55"/>
        <v>0</v>
      </c>
      <c r="BV14" s="81">
        <f t="shared" si="56"/>
        <v>0</v>
      </c>
      <c r="BW14" s="81">
        <f t="shared" si="57"/>
        <v>0</v>
      </c>
      <c r="BX14" s="81">
        <f t="shared" si="58"/>
        <v>0</v>
      </c>
      <c r="BY14" s="81">
        <f t="shared" si="59"/>
        <v>0</v>
      </c>
      <c r="BZ14" s="81">
        <f t="shared" si="60"/>
        <v>0</v>
      </c>
      <c r="CA14" s="81">
        <f t="shared" si="61"/>
        <v>0</v>
      </c>
      <c r="CB14" s="81">
        <f t="shared" si="62"/>
        <v>0</v>
      </c>
      <c r="CC14" s="81">
        <f t="shared" si="63"/>
        <v>0</v>
      </c>
      <c r="CD14" s="81">
        <f t="shared" si="64"/>
        <v>0</v>
      </c>
      <c r="CE14" s="81">
        <f t="shared" si="65"/>
        <v>0</v>
      </c>
      <c r="CF14" s="81">
        <f t="shared" si="66"/>
        <v>0</v>
      </c>
      <c r="CG14" s="81">
        <f t="shared" si="67"/>
        <v>0</v>
      </c>
      <c r="CH14" s="81">
        <f t="shared" si="68"/>
        <v>0</v>
      </c>
      <c r="CI14" s="81">
        <f t="shared" si="69"/>
        <v>0</v>
      </c>
      <c r="CJ14" s="81">
        <f t="shared" si="70"/>
        <v>0</v>
      </c>
      <c r="CK14" s="81">
        <f t="shared" si="71"/>
        <v>0</v>
      </c>
      <c r="CL14" s="81">
        <f t="shared" si="72"/>
        <v>0</v>
      </c>
      <c r="CM14" s="81">
        <f t="shared" si="73"/>
        <v>0</v>
      </c>
      <c r="CN14" s="81">
        <f t="shared" si="74"/>
        <v>0</v>
      </c>
      <c r="CO14" s="81">
        <f t="shared" si="75"/>
        <v>0</v>
      </c>
      <c r="CP14" s="81">
        <f t="shared" si="76"/>
        <v>0</v>
      </c>
      <c r="CQ14" s="81">
        <f t="shared" si="77"/>
        <v>0</v>
      </c>
      <c r="CR14" s="81">
        <f t="shared" si="78"/>
        <v>0</v>
      </c>
      <c r="CS14" s="81">
        <f t="shared" si="79"/>
        <v>0</v>
      </c>
      <c r="CT14" s="81">
        <f t="shared" si="80"/>
        <v>0</v>
      </c>
      <c r="CU14" s="81">
        <f t="shared" si="81"/>
        <v>0</v>
      </c>
      <c r="CV14" s="81">
        <f t="shared" si="82"/>
        <v>0</v>
      </c>
      <c r="CW14" s="81">
        <f t="shared" si="83"/>
        <v>0</v>
      </c>
      <c r="CX14" s="81">
        <f t="shared" si="84"/>
        <v>0</v>
      </c>
      <c r="CY14" s="81">
        <f t="shared" si="85"/>
        <v>0</v>
      </c>
      <c r="CZ14" s="81">
        <f t="shared" si="86"/>
        <v>0</v>
      </c>
      <c r="DA14" s="81">
        <f t="shared" si="87"/>
        <v>0</v>
      </c>
      <c r="DB14" s="81">
        <f t="shared" si="88"/>
        <v>0</v>
      </c>
      <c r="DC14" s="81">
        <f t="shared" si="89"/>
        <v>0</v>
      </c>
      <c r="DD14" s="81">
        <f t="shared" si="90"/>
        <v>38</v>
      </c>
      <c r="DE14" s="81">
        <f t="shared" si="91"/>
        <v>0</v>
      </c>
      <c r="DF14" s="81">
        <f t="shared" si="92"/>
        <v>0</v>
      </c>
      <c r="DG14" s="81">
        <f t="shared" si="93"/>
        <v>0</v>
      </c>
      <c r="DH14" s="81">
        <f t="shared" si="94"/>
        <v>0</v>
      </c>
      <c r="DI14" s="81">
        <f t="shared" si="95"/>
        <v>0</v>
      </c>
      <c r="DJ14" s="81">
        <f t="shared" si="96"/>
        <v>0</v>
      </c>
      <c r="DK14" s="81">
        <f t="shared" si="97"/>
        <v>34</v>
      </c>
      <c r="DL14" s="81">
        <f t="shared" si="98"/>
        <v>0</v>
      </c>
      <c r="DM14" s="81">
        <f t="shared" si="99"/>
        <v>0</v>
      </c>
      <c r="DN14" s="81">
        <f t="shared" si="100"/>
        <v>0</v>
      </c>
      <c r="DO14" s="81">
        <f t="shared" si="101"/>
        <v>0</v>
      </c>
      <c r="DP14" s="81">
        <f t="shared" si="102"/>
        <v>0</v>
      </c>
      <c r="DQ14" s="81">
        <f t="shared" si="103"/>
        <v>0</v>
      </c>
      <c r="DR14" s="81">
        <f t="shared" si="104"/>
        <v>0</v>
      </c>
      <c r="DS14" s="81">
        <f t="shared" si="105"/>
        <v>0</v>
      </c>
      <c r="DT14" s="81">
        <f t="shared" si="106"/>
        <v>0</v>
      </c>
      <c r="DU14" s="81">
        <f t="shared" si="107"/>
        <v>0</v>
      </c>
      <c r="DV14" s="81">
        <f t="shared" si="108"/>
        <v>0</v>
      </c>
      <c r="DW14" s="81">
        <f t="shared" si="109"/>
        <v>0</v>
      </c>
      <c r="DX14" s="81">
        <f t="shared" si="110"/>
        <v>0</v>
      </c>
      <c r="DY14" s="81">
        <f t="shared" si="111"/>
        <v>0</v>
      </c>
      <c r="DZ14" s="81">
        <f t="shared" si="112"/>
        <v>0</v>
      </c>
      <c r="EA14" s="81">
        <f t="shared" si="113"/>
        <v>0</v>
      </c>
      <c r="EB14" s="81">
        <f t="shared" si="114"/>
        <v>0</v>
      </c>
      <c r="EC14" s="81">
        <f t="shared" si="115"/>
        <v>0</v>
      </c>
      <c r="ED14" s="81">
        <f t="shared" si="116"/>
        <v>0</v>
      </c>
      <c r="EE14" s="81">
        <f t="shared" si="117"/>
        <v>0</v>
      </c>
      <c r="EF14" s="81">
        <f t="shared" si="118"/>
        <v>0</v>
      </c>
      <c r="EG14" s="81">
        <f t="shared" si="119"/>
        <v>0</v>
      </c>
      <c r="EH14" s="81">
        <f t="shared" si="120"/>
        <v>0</v>
      </c>
      <c r="EI14" s="81">
        <f t="shared" si="121"/>
        <v>0</v>
      </c>
      <c r="EJ14" s="81">
        <f t="shared" si="122"/>
        <v>0</v>
      </c>
      <c r="EK14" s="81">
        <f t="shared" si="123"/>
        <v>0</v>
      </c>
      <c r="EL14" s="81">
        <f t="shared" si="124"/>
        <v>0</v>
      </c>
      <c r="EM14" s="81">
        <f t="shared" si="125"/>
        <v>0</v>
      </c>
      <c r="EN14" s="81">
        <f t="shared" si="126"/>
        <v>0</v>
      </c>
      <c r="EO14" s="81">
        <f t="shared" si="127"/>
        <v>0</v>
      </c>
      <c r="EP14" s="81">
        <f t="shared" si="128"/>
        <v>0</v>
      </c>
      <c r="EQ14" s="81">
        <f t="shared" si="129"/>
        <v>0</v>
      </c>
      <c r="ER14" s="81">
        <f t="shared" si="130"/>
        <v>0</v>
      </c>
      <c r="ES14" s="81">
        <f t="shared" si="131"/>
        <v>0</v>
      </c>
      <c r="ET14" s="81">
        <f t="shared" si="132"/>
        <v>0</v>
      </c>
      <c r="EU14" s="81">
        <f t="shared" si="133"/>
        <v>34</v>
      </c>
      <c r="EV14" s="81"/>
      <c r="EW14" s="81">
        <f t="shared" si="134"/>
        <v>4</v>
      </c>
      <c r="EX14" s="81">
        <f t="shared" si="135"/>
        <v>7</v>
      </c>
      <c r="EY14" s="81"/>
      <c r="EZ14" s="81">
        <f t="shared" si="136"/>
        <v>4</v>
      </c>
      <c r="FA14" s="81" t="e">
        <f>IF(P14=#REF!,IF(J14&lt;#REF!,#REF!,FE14),#REF!)</f>
        <v>#REF!</v>
      </c>
      <c r="FB14" s="81" t="e">
        <f>IF(P14=#REF!,IF(J14&lt;#REF!,0,1))</f>
        <v>#REF!</v>
      </c>
      <c r="FC14" s="81" t="e">
        <f>IF(AND(EZ14&gt;=21,EZ14&lt;&gt;0),EZ14,IF(P14&lt;#REF!,"СТОП",FA14+FB14))</f>
        <v>#REF!</v>
      </c>
      <c r="FD14" s="81"/>
      <c r="FE14" s="81">
        <v>15</v>
      </c>
      <c r="FF14" s="81">
        <v>16</v>
      </c>
      <c r="FG14" s="81"/>
      <c r="FH14" s="82">
        <f t="shared" si="137"/>
        <v>0</v>
      </c>
      <c r="FI14" s="82">
        <f t="shared" si="138"/>
        <v>0</v>
      </c>
      <c r="FJ14" s="82">
        <f t="shared" si="139"/>
        <v>0</v>
      </c>
      <c r="FK14" s="82">
        <f t="shared" si="140"/>
        <v>18</v>
      </c>
      <c r="FL14" s="82">
        <f t="shared" si="141"/>
        <v>0</v>
      </c>
      <c r="FM14" s="82">
        <f t="shared" si="142"/>
        <v>0</v>
      </c>
      <c r="FN14" s="82">
        <f t="shared" si="143"/>
        <v>0</v>
      </c>
      <c r="FO14" s="82">
        <f t="shared" si="144"/>
        <v>0</v>
      </c>
      <c r="FP14" s="82">
        <f t="shared" si="145"/>
        <v>0</v>
      </c>
      <c r="FQ14" s="82">
        <f t="shared" si="146"/>
        <v>0</v>
      </c>
      <c r="FR14" s="82">
        <f t="shared" si="147"/>
        <v>0</v>
      </c>
      <c r="FS14" s="82">
        <f t="shared" si="148"/>
        <v>0</v>
      </c>
      <c r="FT14" s="82">
        <f t="shared" si="149"/>
        <v>0</v>
      </c>
      <c r="FU14" s="82">
        <f t="shared" si="150"/>
        <v>0</v>
      </c>
      <c r="FV14" s="82">
        <f t="shared" si="151"/>
        <v>0</v>
      </c>
      <c r="FW14" s="82">
        <f t="shared" si="152"/>
        <v>0</v>
      </c>
      <c r="FX14" s="82">
        <f t="shared" si="153"/>
        <v>0</v>
      </c>
      <c r="FY14" s="82">
        <f t="shared" si="154"/>
        <v>0</v>
      </c>
      <c r="FZ14" s="82">
        <f t="shared" si="155"/>
        <v>0</v>
      </c>
      <c r="GA14" s="82">
        <f t="shared" si="156"/>
        <v>0</v>
      </c>
      <c r="GB14" s="82">
        <f t="shared" si="157"/>
        <v>0</v>
      </c>
      <c r="GC14" s="82">
        <f t="shared" si="158"/>
        <v>0</v>
      </c>
      <c r="GD14" s="82">
        <f t="shared" si="159"/>
        <v>18</v>
      </c>
      <c r="GE14" s="82">
        <f t="shared" si="160"/>
        <v>0</v>
      </c>
      <c r="GF14" s="82">
        <f t="shared" si="161"/>
        <v>0</v>
      </c>
      <c r="GG14" s="82">
        <f t="shared" si="162"/>
        <v>0</v>
      </c>
      <c r="GH14" s="82">
        <f t="shared" si="163"/>
        <v>0</v>
      </c>
      <c r="GI14" s="82">
        <f t="shared" si="164"/>
        <v>0</v>
      </c>
      <c r="GJ14" s="82">
        <f t="shared" si="165"/>
        <v>0</v>
      </c>
      <c r="GK14" s="82">
        <f t="shared" si="166"/>
        <v>14</v>
      </c>
      <c r="GL14" s="82">
        <f t="shared" si="167"/>
        <v>0</v>
      </c>
      <c r="GM14" s="82">
        <f t="shared" si="168"/>
        <v>0</v>
      </c>
      <c r="GN14" s="82">
        <f t="shared" si="169"/>
        <v>0</v>
      </c>
      <c r="GO14" s="82">
        <f t="shared" si="170"/>
        <v>0</v>
      </c>
      <c r="GP14" s="82">
        <f t="shared" si="171"/>
        <v>0</v>
      </c>
      <c r="GQ14" s="82">
        <f t="shared" si="172"/>
        <v>0</v>
      </c>
      <c r="GR14" s="82">
        <f t="shared" si="173"/>
        <v>0</v>
      </c>
      <c r="GS14" s="82">
        <f t="shared" si="174"/>
        <v>0</v>
      </c>
      <c r="GT14" s="82">
        <f t="shared" si="175"/>
        <v>0</v>
      </c>
      <c r="GU14" s="82">
        <f t="shared" si="176"/>
        <v>0</v>
      </c>
      <c r="GV14" s="82">
        <f t="shared" si="177"/>
        <v>0</v>
      </c>
      <c r="GW14" s="82">
        <f t="shared" si="178"/>
        <v>0</v>
      </c>
      <c r="GX14" s="82">
        <f t="shared" si="179"/>
        <v>0</v>
      </c>
      <c r="GY14" s="82">
        <f t="shared" si="180"/>
        <v>0</v>
      </c>
      <c r="GZ14" s="82">
        <f t="shared" si="181"/>
        <v>0</v>
      </c>
      <c r="HA14" s="82">
        <f t="shared" si="182"/>
        <v>14</v>
      </c>
      <c r="HB14" s="82">
        <f t="shared" si="183"/>
        <v>0</v>
      </c>
      <c r="HC14" s="82">
        <f t="shared" si="184"/>
        <v>0</v>
      </c>
      <c r="HD14" s="82">
        <f t="shared" si="185"/>
        <v>0</v>
      </c>
      <c r="HE14" s="82">
        <f t="shared" si="186"/>
        <v>93</v>
      </c>
      <c r="HF14" s="82">
        <f t="shared" si="187"/>
        <v>0</v>
      </c>
      <c r="HG14" s="82">
        <f t="shared" si="188"/>
        <v>0</v>
      </c>
      <c r="HH14" s="82">
        <f t="shared" si="189"/>
        <v>0</v>
      </c>
      <c r="HI14" s="82">
        <f t="shared" si="190"/>
        <v>0</v>
      </c>
      <c r="HJ14" s="82">
        <f t="shared" si="191"/>
        <v>0</v>
      </c>
      <c r="HK14" s="82">
        <f t="shared" si="192"/>
        <v>0</v>
      </c>
      <c r="HL14" s="82">
        <f t="shared" si="193"/>
        <v>0</v>
      </c>
      <c r="HM14" s="82">
        <f t="shared" si="194"/>
        <v>0</v>
      </c>
      <c r="HN14" s="82">
        <f t="shared" si="195"/>
        <v>0</v>
      </c>
      <c r="HO14" s="82">
        <f t="shared" si="196"/>
        <v>0</v>
      </c>
      <c r="HP14" s="82">
        <f t="shared" si="197"/>
        <v>0</v>
      </c>
      <c r="HQ14" s="82">
        <f t="shared" si="198"/>
        <v>0</v>
      </c>
      <c r="HR14" s="82">
        <f t="shared" si="199"/>
        <v>0</v>
      </c>
      <c r="HS14" s="82">
        <f t="shared" si="200"/>
        <v>0</v>
      </c>
      <c r="HT14" s="82">
        <f t="shared" si="201"/>
        <v>0</v>
      </c>
      <c r="HU14" s="82">
        <f t="shared" si="202"/>
        <v>0</v>
      </c>
      <c r="HV14" s="82">
        <f t="shared" si="203"/>
        <v>0</v>
      </c>
      <c r="HW14" s="82">
        <f t="shared" si="204"/>
        <v>0</v>
      </c>
      <c r="HX14" s="82">
        <f t="shared" si="205"/>
        <v>93</v>
      </c>
      <c r="HY14" s="82">
        <f t="shared" si="206"/>
        <v>0</v>
      </c>
      <c r="HZ14" s="82">
        <f t="shared" si="207"/>
        <v>0</v>
      </c>
      <c r="IA14" s="82">
        <f t="shared" si="208"/>
        <v>0</v>
      </c>
      <c r="IB14" s="82">
        <f t="shared" si="209"/>
        <v>0</v>
      </c>
      <c r="IC14" s="82">
        <f t="shared" si="210"/>
        <v>0</v>
      </c>
      <c r="ID14" s="82">
        <f t="shared" si="211"/>
        <v>0</v>
      </c>
      <c r="IE14" s="82">
        <f t="shared" si="212"/>
        <v>85</v>
      </c>
      <c r="IF14" s="82">
        <f t="shared" si="213"/>
        <v>0</v>
      </c>
      <c r="IG14" s="82">
        <f t="shared" si="214"/>
        <v>0</v>
      </c>
      <c r="IH14" s="82">
        <f t="shared" si="215"/>
        <v>0</v>
      </c>
      <c r="II14" s="82">
        <f t="shared" si="216"/>
        <v>0</v>
      </c>
      <c r="IJ14" s="82">
        <f t="shared" si="217"/>
        <v>0</v>
      </c>
      <c r="IK14" s="82">
        <f t="shared" si="218"/>
        <v>0</v>
      </c>
      <c r="IL14" s="82">
        <f t="shared" si="219"/>
        <v>0</v>
      </c>
      <c r="IM14" s="82">
        <f t="shared" si="220"/>
        <v>0</v>
      </c>
      <c r="IN14" s="82">
        <f t="shared" si="221"/>
        <v>0</v>
      </c>
      <c r="IO14" s="82">
        <f t="shared" si="222"/>
        <v>0</v>
      </c>
      <c r="IP14" s="82">
        <f t="shared" si="223"/>
        <v>0</v>
      </c>
      <c r="IQ14" s="82">
        <f t="shared" si="224"/>
        <v>0</v>
      </c>
      <c r="IR14" s="82">
        <f t="shared" si="225"/>
        <v>0</v>
      </c>
      <c r="IS14" s="82">
        <f t="shared" si="226"/>
        <v>0</v>
      </c>
      <c r="IT14" s="82">
        <f t="shared" si="227"/>
        <v>0</v>
      </c>
      <c r="IU14" s="82">
        <f t="shared" si="228"/>
        <v>85</v>
      </c>
      <c r="IV14" s="81"/>
    </row>
    <row r="15" spans="1:256" s="84" customFormat="1" ht="198">
      <c r="A15" s="70">
        <v>6</v>
      </c>
      <c r="B15" s="57">
        <v>6</v>
      </c>
      <c r="C15" s="86" t="s">
        <v>204</v>
      </c>
      <c r="D15" s="88" t="s">
        <v>26</v>
      </c>
      <c r="E15" s="66" t="s">
        <v>159</v>
      </c>
      <c r="F15" s="58" t="s">
        <v>187</v>
      </c>
      <c r="G15" s="57" t="s">
        <v>36</v>
      </c>
      <c r="H15" s="44">
        <v>22</v>
      </c>
      <c r="I15" s="101">
        <v>0</v>
      </c>
      <c r="J15" s="101">
        <v>8</v>
      </c>
      <c r="K15" s="45">
        <v>13</v>
      </c>
      <c r="L15" s="46">
        <v>7</v>
      </c>
      <c r="M15" s="101">
        <v>14</v>
      </c>
      <c r="N15" s="101">
        <v>3</v>
      </c>
      <c r="O15" s="62">
        <v>20</v>
      </c>
      <c r="P15" s="153">
        <f t="shared" si="0"/>
        <v>47</v>
      </c>
      <c r="Q15" s="85">
        <f t="shared" si="1"/>
        <v>13</v>
      </c>
      <c r="R15" s="81"/>
      <c r="S15" s="80"/>
      <c r="T15" s="81">
        <f t="shared" si="2"/>
        <v>0</v>
      </c>
      <c r="U15" s="81">
        <f t="shared" si="3"/>
        <v>0</v>
      </c>
      <c r="V15" s="81">
        <f t="shared" si="4"/>
        <v>0</v>
      </c>
      <c r="W15" s="81">
        <f t="shared" si="5"/>
        <v>0</v>
      </c>
      <c r="X15" s="81">
        <f t="shared" si="6"/>
        <v>0</v>
      </c>
      <c r="Y15" s="81">
        <f t="shared" si="7"/>
        <v>0</v>
      </c>
      <c r="Z15" s="81">
        <f t="shared" si="8"/>
        <v>0</v>
      </c>
      <c r="AA15" s="81">
        <f t="shared" si="9"/>
        <v>0</v>
      </c>
      <c r="AB15" s="81">
        <f t="shared" si="10"/>
        <v>0</v>
      </c>
      <c r="AC15" s="81">
        <f t="shared" si="11"/>
        <v>0</v>
      </c>
      <c r="AD15" s="81">
        <f t="shared" si="12"/>
        <v>0</v>
      </c>
      <c r="AE15" s="81">
        <f t="shared" si="13"/>
        <v>0</v>
      </c>
      <c r="AF15" s="81">
        <f t="shared" si="14"/>
        <v>0</v>
      </c>
      <c r="AG15" s="81">
        <f t="shared" si="15"/>
        <v>0</v>
      </c>
      <c r="AH15" s="81">
        <f t="shared" si="16"/>
        <v>0</v>
      </c>
      <c r="AI15" s="81">
        <f t="shared" si="17"/>
        <v>0</v>
      </c>
      <c r="AJ15" s="81">
        <f t="shared" si="18"/>
        <v>0</v>
      </c>
      <c r="AK15" s="81">
        <f t="shared" si="19"/>
        <v>0</v>
      </c>
      <c r="AL15" s="81">
        <f t="shared" si="20"/>
        <v>0</v>
      </c>
      <c r="AM15" s="81">
        <f t="shared" si="21"/>
        <v>0</v>
      </c>
      <c r="AN15" s="81">
        <f t="shared" si="22"/>
        <v>0</v>
      </c>
      <c r="AO15" s="81">
        <f t="shared" si="23"/>
        <v>0</v>
      </c>
      <c r="AP15" s="81">
        <f t="shared" si="24"/>
        <v>0</v>
      </c>
      <c r="AQ15" s="81">
        <f t="shared" si="25"/>
        <v>0</v>
      </c>
      <c r="AR15" s="81">
        <f t="shared" si="26"/>
        <v>0</v>
      </c>
      <c r="AS15" s="81">
        <f t="shared" si="27"/>
        <v>0</v>
      </c>
      <c r="AT15" s="81">
        <f t="shared" si="28"/>
        <v>0</v>
      </c>
      <c r="AU15" s="81">
        <f t="shared" si="29"/>
        <v>0</v>
      </c>
      <c r="AV15" s="81">
        <f t="shared" si="30"/>
        <v>0</v>
      </c>
      <c r="AW15" s="81">
        <f t="shared" si="31"/>
        <v>0</v>
      </c>
      <c r="AX15" s="81">
        <f t="shared" si="32"/>
        <v>13</v>
      </c>
      <c r="AY15" s="81">
        <f t="shared" si="33"/>
        <v>0</v>
      </c>
      <c r="AZ15" s="81">
        <f t="shared" si="34"/>
        <v>0</v>
      </c>
      <c r="BA15" s="81">
        <f t="shared" si="35"/>
        <v>0</v>
      </c>
      <c r="BB15" s="81">
        <f t="shared" si="36"/>
        <v>0</v>
      </c>
      <c r="BC15" s="81">
        <f t="shared" si="37"/>
        <v>0</v>
      </c>
      <c r="BD15" s="81">
        <f t="shared" si="38"/>
        <v>0</v>
      </c>
      <c r="BE15" s="81">
        <f t="shared" si="39"/>
        <v>0</v>
      </c>
      <c r="BF15" s="81">
        <f t="shared" si="40"/>
        <v>0</v>
      </c>
      <c r="BG15" s="81">
        <f t="shared" si="41"/>
        <v>0</v>
      </c>
      <c r="BH15" s="81">
        <f t="shared" si="42"/>
        <v>0</v>
      </c>
      <c r="BI15" s="81">
        <f t="shared" si="43"/>
        <v>0</v>
      </c>
      <c r="BJ15" s="81">
        <f t="shared" si="44"/>
        <v>0</v>
      </c>
      <c r="BK15" s="81">
        <f t="shared" si="45"/>
        <v>0</v>
      </c>
      <c r="BL15" s="81">
        <f t="shared" si="46"/>
        <v>0</v>
      </c>
      <c r="BM15" s="81">
        <f t="shared" si="47"/>
        <v>13</v>
      </c>
      <c r="BN15" s="81">
        <f t="shared" si="48"/>
        <v>0</v>
      </c>
      <c r="BO15" s="81">
        <f t="shared" si="49"/>
        <v>0</v>
      </c>
      <c r="BP15" s="81">
        <f t="shared" si="50"/>
        <v>0</v>
      </c>
      <c r="BQ15" s="81">
        <f t="shared" si="51"/>
        <v>0</v>
      </c>
      <c r="BR15" s="81">
        <f t="shared" si="52"/>
        <v>0</v>
      </c>
      <c r="BS15" s="81">
        <f t="shared" si="53"/>
        <v>0</v>
      </c>
      <c r="BT15" s="81">
        <f t="shared" si="54"/>
        <v>0</v>
      </c>
      <c r="BU15" s="81">
        <f t="shared" si="55"/>
        <v>0</v>
      </c>
      <c r="BV15" s="81">
        <f t="shared" si="56"/>
        <v>0</v>
      </c>
      <c r="BW15" s="81">
        <f t="shared" si="57"/>
        <v>0</v>
      </c>
      <c r="BX15" s="81">
        <f t="shared" si="58"/>
        <v>0</v>
      </c>
      <c r="BY15" s="81">
        <f t="shared" si="59"/>
        <v>0</v>
      </c>
      <c r="BZ15" s="81">
        <f t="shared" si="60"/>
        <v>0</v>
      </c>
      <c r="CA15" s="81">
        <f t="shared" si="61"/>
        <v>0</v>
      </c>
      <c r="CB15" s="81">
        <f t="shared" si="62"/>
        <v>0</v>
      </c>
      <c r="CC15" s="81">
        <f t="shared" si="63"/>
        <v>0</v>
      </c>
      <c r="CD15" s="81">
        <f t="shared" si="64"/>
        <v>0</v>
      </c>
      <c r="CE15" s="81">
        <f t="shared" si="65"/>
        <v>0</v>
      </c>
      <c r="CF15" s="81">
        <f t="shared" si="66"/>
        <v>0</v>
      </c>
      <c r="CG15" s="81">
        <f t="shared" si="67"/>
        <v>0</v>
      </c>
      <c r="CH15" s="81">
        <f t="shared" si="68"/>
        <v>0</v>
      </c>
      <c r="CI15" s="81">
        <f t="shared" si="69"/>
        <v>19</v>
      </c>
      <c r="CJ15" s="81">
        <f t="shared" si="70"/>
        <v>0</v>
      </c>
      <c r="CK15" s="81">
        <f t="shared" si="71"/>
        <v>0</v>
      </c>
      <c r="CL15" s="81">
        <f t="shared" si="72"/>
        <v>0</v>
      </c>
      <c r="CM15" s="81">
        <f t="shared" si="73"/>
        <v>0</v>
      </c>
      <c r="CN15" s="81">
        <f t="shared" si="74"/>
        <v>0</v>
      </c>
      <c r="CO15" s="81">
        <f t="shared" si="75"/>
        <v>0</v>
      </c>
      <c r="CP15" s="81">
        <f t="shared" si="76"/>
        <v>0</v>
      </c>
      <c r="CQ15" s="81">
        <f t="shared" si="77"/>
        <v>0</v>
      </c>
      <c r="CR15" s="81">
        <f t="shared" si="78"/>
        <v>0</v>
      </c>
      <c r="CS15" s="81">
        <f t="shared" si="79"/>
        <v>0</v>
      </c>
      <c r="CT15" s="81">
        <f t="shared" si="80"/>
        <v>0</v>
      </c>
      <c r="CU15" s="81">
        <f t="shared" si="81"/>
        <v>0</v>
      </c>
      <c r="CV15" s="81">
        <f t="shared" si="82"/>
        <v>0</v>
      </c>
      <c r="CW15" s="81">
        <f t="shared" si="83"/>
        <v>0</v>
      </c>
      <c r="CX15" s="81">
        <f t="shared" si="84"/>
        <v>0</v>
      </c>
      <c r="CY15" s="81">
        <f t="shared" si="85"/>
        <v>0</v>
      </c>
      <c r="CZ15" s="81">
        <f t="shared" si="86"/>
        <v>0</v>
      </c>
      <c r="DA15" s="81">
        <f t="shared" si="87"/>
        <v>0</v>
      </c>
      <c r="DB15" s="81">
        <f t="shared" si="88"/>
        <v>0</v>
      </c>
      <c r="DC15" s="81">
        <f t="shared" si="89"/>
        <v>0</v>
      </c>
      <c r="DD15" s="81">
        <f t="shared" si="90"/>
        <v>19</v>
      </c>
      <c r="DE15" s="81">
        <f t="shared" si="91"/>
        <v>0</v>
      </c>
      <c r="DF15" s="81">
        <f t="shared" si="92"/>
        <v>0</v>
      </c>
      <c r="DG15" s="81">
        <f t="shared" si="93"/>
        <v>0</v>
      </c>
      <c r="DH15" s="81">
        <f t="shared" si="94"/>
        <v>0</v>
      </c>
      <c r="DI15" s="81">
        <f t="shared" si="95"/>
        <v>0</v>
      </c>
      <c r="DJ15" s="81">
        <f t="shared" si="96"/>
        <v>0</v>
      </c>
      <c r="DK15" s="81">
        <f t="shared" si="97"/>
        <v>0</v>
      </c>
      <c r="DL15" s="81">
        <f t="shared" si="98"/>
        <v>33</v>
      </c>
      <c r="DM15" s="81">
        <f t="shared" si="99"/>
        <v>0</v>
      </c>
      <c r="DN15" s="81">
        <f t="shared" si="100"/>
        <v>0</v>
      </c>
      <c r="DO15" s="81">
        <f t="shared" si="101"/>
        <v>0</v>
      </c>
      <c r="DP15" s="81">
        <f t="shared" si="102"/>
        <v>0</v>
      </c>
      <c r="DQ15" s="81">
        <f t="shared" si="103"/>
        <v>0</v>
      </c>
      <c r="DR15" s="81">
        <f t="shared" si="104"/>
        <v>0</v>
      </c>
      <c r="DS15" s="81">
        <f t="shared" si="105"/>
        <v>0</v>
      </c>
      <c r="DT15" s="81">
        <f t="shared" si="106"/>
        <v>0</v>
      </c>
      <c r="DU15" s="81">
        <f t="shared" si="107"/>
        <v>0</v>
      </c>
      <c r="DV15" s="81">
        <f t="shared" si="108"/>
        <v>0</v>
      </c>
      <c r="DW15" s="81">
        <f t="shared" si="109"/>
        <v>0</v>
      </c>
      <c r="DX15" s="81">
        <f t="shared" si="110"/>
        <v>0</v>
      </c>
      <c r="DY15" s="81">
        <f t="shared" si="111"/>
        <v>0</v>
      </c>
      <c r="DZ15" s="81">
        <f t="shared" si="112"/>
        <v>0</v>
      </c>
      <c r="EA15" s="81">
        <f t="shared" si="113"/>
        <v>0</v>
      </c>
      <c r="EB15" s="81">
        <f t="shared" si="114"/>
        <v>0</v>
      </c>
      <c r="EC15" s="81">
        <f t="shared" si="115"/>
        <v>0</v>
      </c>
      <c r="ED15" s="81">
        <f t="shared" si="116"/>
        <v>0</v>
      </c>
      <c r="EE15" s="81">
        <f t="shared" si="117"/>
        <v>0</v>
      </c>
      <c r="EF15" s="81">
        <f t="shared" si="118"/>
        <v>0</v>
      </c>
      <c r="EG15" s="81">
        <f t="shared" si="119"/>
        <v>0</v>
      </c>
      <c r="EH15" s="81">
        <f t="shared" si="120"/>
        <v>0</v>
      </c>
      <c r="EI15" s="81">
        <f t="shared" si="121"/>
        <v>0</v>
      </c>
      <c r="EJ15" s="81">
        <f t="shared" si="122"/>
        <v>0</v>
      </c>
      <c r="EK15" s="81">
        <f t="shared" si="123"/>
        <v>0</v>
      </c>
      <c r="EL15" s="81">
        <f t="shared" si="124"/>
        <v>0</v>
      </c>
      <c r="EM15" s="81">
        <f t="shared" si="125"/>
        <v>0</v>
      </c>
      <c r="EN15" s="81">
        <f t="shared" si="126"/>
        <v>0</v>
      </c>
      <c r="EO15" s="81">
        <f t="shared" si="127"/>
        <v>0</v>
      </c>
      <c r="EP15" s="81">
        <f t="shared" si="128"/>
        <v>0</v>
      </c>
      <c r="EQ15" s="81">
        <f t="shared" si="129"/>
        <v>0</v>
      </c>
      <c r="ER15" s="81">
        <f t="shared" si="130"/>
        <v>0</v>
      </c>
      <c r="ES15" s="81">
        <f t="shared" si="131"/>
        <v>0</v>
      </c>
      <c r="ET15" s="81">
        <f t="shared" si="132"/>
        <v>0</v>
      </c>
      <c r="EU15" s="81">
        <f t="shared" si="133"/>
        <v>33</v>
      </c>
      <c r="EV15" s="81"/>
      <c r="EW15" s="81">
        <f t="shared" si="134"/>
        <v>22</v>
      </c>
      <c r="EX15" s="81">
        <f t="shared" si="135"/>
        <v>8</v>
      </c>
      <c r="EY15" s="81"/>
      <c r="EZ15" s="81">
        <f t="shared" si="136"/>
        <v>8</v>
      </c>
      <c r="FA15" s="81" t="e">
        <f>IF(P15=#REF!,IF(J15&lt;#REF!,#REF!,FE15),#REF!)</f>
        <v>#REF!</v>
      </c>
      <c r="FB15" s="81" t="e">
        <f>IF(P15=#REF!,IF(J15&lt;#REF!,0,1))</f>
        <v>#REF!</v>
      </c>
      <c r="FC15" s="81" t="e">
        <f>IF(AND(EZ15&gt;=21,EZ15&lt;&gt;0),EZ15,IF(P15&lt;#REF!,"СТОП",FA15+FB15))</f>
        <v>#REF!</v>
      </c>
      <c r="FD15" s="81"/>
      <c r="FE15" s="81">
        <v>15</v>
      </c>
      <c r="FF15" s="81">
        <v>16</v>
      </c>
      <c r="FG15" s="81"/>
      <c r="FH15" s="82">
        <f t="shared" si="137"/>
        <v>0</v>
      </c>
      <c r="FI15" s="82">
        <f t="shared" si="138"/>
        <v>0</v>
      </c>
      <c r="FJ15" s="82">
        <f t="shared" si="139"/>
        <v>0</v>
      </c>
      <c r="FK15" s="82">
        <f t="shared" si="140"/>
        <v>0</v>
      </c>
      <c r="FL15" s="82">
        <f t="shared" si="141"/>
        <v>0</v>
      </c>
      <c r="FM15" s="82">
        <f t="shared" si="142"/>
        <v>0</v>
      </c>
      <c r="FN15" s="82">
        <f t="shared" si="143"/>
        <v>0</v>
      </c>
      <c r="FO15" s="82">
        <f t="shared" si="144"/>
        <v>0</v>
      </c>
      <c r="FP15" s="82">
        <f t="shared" si="145"/>
        <v>0</v>
      </c>
      <c r="FQ15" s="82">
        <f t="shared" si="146"/>
        <v>0</v>
      </c>
      <c r="FR15" s="82">
        <f t="shared" si="147"/>
        <v>0</v>
      </c>
      <c r="FS15" s="82">
        <f t="shared" si="148"/>
        <v>0</v>
      </c>
      <c r="FT15" s="82">
        <f t="shared" si="149"/>
        <v>0</v>
      </c>
      <c r="FU15" s="82">
        <f t="shared" si="150"/>
        <v>0</v>
      </c>
      <c r="FV15" s="82">
        <f t="shared" si="151"/>
        <v>0</v>
      </c>
      <c r="FW15" s="82">
        <f t="shared" si="152"/>
        <v>0</v>
      </c>
      <c r="FX15" s="82">
        <f t="shared" si="153"/>
        <v>0</v>
      </c>
      <c r="FY15" s="82">
        <f t="shared" si="154"/>
        <v>0</v>
      </c>
      <c r="FZ15" s="82">
        <f t="shared" si="155"/>
        <v>0</v>
      </c>
      <c r="GA15" s="82">
        <f t="shared" si="156"/>
        <v>0</v>
      </c>
      <c r="GB15" s="82">
        <f t="shared" si="157"/>
        <v>0</v>
      </c>
      <c r="GC15" s="82">
        <f t="shared" si="158"/>
        <v>0</v>
      </c>
      <c r="GD15" s="82">
        <f t="shared" si="159"/>
        <v>0</v>
      </c>
      <c r="GE15" s="82">
        <f t="shared" si="160"/>
        <v>0</v>
      </c>
      <c r="GF15" s="82">
        <f t="shared" si="161"/>
        <v>0</v>
      </c>
      <c r="GG15" s="82">
        <f t="shared" si="162"/>
        <v>0</v>
      </c>
      <c r="GH15" s="82">
        <f t="shared" si="163"/>
        <v>0</v>
      </c>
      <c r="GI15" s="82">
        <f t="shared" si="164"/>
        <v>0</v>
      </c>
      <c r="GJ15" s="82">
        <f t="shared" si="165"/>
        <v>0</v>
      </c>
      <c r="GK15" s="82">
        <f t="shared" si="166"/>
        <v>0</v>
      </c>
      <c r="GL15" s="82">
        <f t="shared" si="167"/>
        <v>13</v>
      </c>
      <c r="GM15" s="82">
        <f t="shared" si="168"/>
        <v>0</v>
      </c>
      <c r="GN15" s="82">
        <f t="shared" si="169"/>
        <v>0</v>
      </c>
      <c r="GO15" s="82">
        <f t="shared" si="170"/>
        <v>0</v>
      </c>
      <c r="GP15" s="82">
        <f t="shared" si="171"/>
        <v>0</v>
      </c>
      <c r="GQ15" s="82">
        <f t="shared" si="172"/>
        <v>0</v>
      </c>
      <c r="GR15" s="82">
        <f t="shared" si="173"/>
        <v>0</v>
      </c>
      <c r="GS15" s="82">
        <f t="shared" si="174"/>
        <v>0</v>
      </c>
      <c r="GT15" s="82">
        <f t="shared" si="175"/>
        <v>0</v>
      </c>
      <c r="GU15" s="82">
        <f t="shared" si="176"/>
        <v>0</v>
      </c>
      <c r="GV15" s="82">
        <f t="shared" si="177"/>
        <v>0</v>
      </c>
      <c r="GW15" s="82">
        <f t="shared" si="178"/>
        <v>0</v>
      </c>
      <c r="GX15" s="82">
        <f t="shared" si="179"/>
        <v>0</v>
      </c>
      <c r="GY15" s="82">
        <f t="shared" si="180"/>
        <v>0</v>
      </c>
      <c r="GZ15" s="82">
        <f t="shared" si="181"/>
        <v>0</v>
      </c>
      <c r="HA15" s="82">
        <f t="shared" si="182"/>
        <v>13</v>
      </c>
      <c r="HB15" s="82">
        <f t="shared" si="183"/>
        <v>0</v>
      </c>
      <c r="HC15" s="82">
        <f t="shared" si="184"/>
        <v>0</v>
      </c>
      <c r="HD15" s="82">
        <f t="shared" si="185"/>
        <v>0</v>
      </c>
      <c r="HE15" s="82">
        <f t="shared" si="186"/>
        <v>0</v>
      </c>
      <c r="HF15" s="82">
        <f t="shared" si="187"/>
        <v>0</v>
      </c>
      <c r="HG15" s="82">
        <f t="shared" si="188"/>
        <v>0</v>
      </c>
      <c r="HH15" s="82">
        <f t="shared" si="189"/>
        <v>0</v>
      </c>
      <c r="HI15" s="82">
        <f t="shared" si="190"/>
        <v>0</v>
      </c>
      <c r="HJ15" s="82">
        <f t="shared" si="191"/>
        <v>0</v>
      </c>
      <c r="HK15" s="82">
        <f t="shared" si="192"/>
        <v>0</v>
      </c>
      <c r="HL15" s="82">
        <f t="shared" si="193"/>
        <v>0</v>
      </c>
      <c r="HM15" s="82">
        <f t="shared" si="194"/>
        <v>0</v>
      </c>
      <c r="HN15" s="82">
        <f t="shared" si="195"/>
        <v>0</v>
      </c>
      <c r="HO15" s="82">
        <f t="shared" si="196"/>
        <v>0</v>
      </c>
      <c r="HP15" s="82">
        <f t="shared" si="197"/>
        <v>0</v>
      </c>
      <c r="HQ15" s="82">
        <f t="shared" si="198"/>
        <v>0</v>
      </c>
      <c r="HR15" s="82">
        <f t="shared" si="199"/>
        <v>0</v>
      </c>
      <c r="HS15" s="82">
        <f t="shared" si="200"/>
        <v>0</v>
      </c>
      <c r="HT15" s="82">
        <f t="shared" si="201"/>
        <v>0</v>
      </c>
      <c r="HU15" s="82">
        <f t="shared" si="202"/>
        <v>0</v>
      </c>
      <c r="HV15" s="82">
        <f t="shared" si="203"/>
        <v>0</v>
      </c>
      <c r="HW15" s="82">
        <f t="shared" si="204"/>
        <v>0</v>
      </c>
      <c r="HX15" s="82">
        <f t="shared" si="205"/>
        <v>0</v>
      </c>
      <c r="HY15" s="82">
        <f t="shared" si="206"/>
        <v>0</v>
      </c>
      <c r="HZ15" s="82">
        <f t="shared" si="207"/>
        <v>0</v>
      </c>
      <c r="IA15" s="82">
        <f t="shared" si="208"/>
        <v>0</v>
      </c>
      <c r="IB15" s="82">
        <f t="shared" si="209"/>
        <v>0</v>
      </c>
      <c r="IC15" s="82">
        <f t="shared" si="210"/>
        <v>0</v>
      </c>
      <c r="ID15" s="82">
        <f t="shared" si="211"/>
        <v>0</v>
      </c>
      <c r="IE15" s="82">
        <f t="shared" si="212"/>
        <v>0</v>
      </c>
      <c r="IF15" s="82">
        <f t="shared" si="213"/>
        <v>83</v>
      </c>
      <c r="IG15" s="82">
        <f t="shared" si="214"/>
        <v>0</v>
      </c>
      <c r="IH15" s="82">
        <f t="shared" si="215"/>
        <v>0</v>
      </c>
      <c r="II15" s="82">
        <f t="shared" si="216"/>
        <v>0</v>
      </c>
      <c r="IJ15" s="82">
        <f t="shared" si="217"/>
        <v>0</v>
      </c>
      <c r="IK15" s="82">
        <f t="shared" si="218"/>
        <v>0</v>
      </c>
      <c r="IL15" s="82">
        <f t="shared" si="219"/>
        <v>0</v>
      </c>
      <c r="IM15" s="82">
        <f t="shared" si="220"/>
        <v>0</v>
      </c>
      <c r="IN15" s="82">
        <f t="shared" si="221"/>
        <v>0</v>
      </c>
      <c r="IO15" s="82">
        <f t="shared" si="222"/>
        <v>0</v>
      </c>
      <c r="IP15" s="82">
        <f t="shared" si="223"/>
        <v>0</v>
      </c>
      <c r="IQ15" s="82">
        <f t="shared" si="224"/>
        <v>0</v>
      </c>
      <c r="IR15" s="82">
        <f t="shared" si="225"/>
        <v>0</v>
      </c>
      <c r="IS15" s="82">
        <f t="shared" si="226"/>
        <v>0</v>
      </c>
      <c r="IT15" s="82">
        <f t="shared" si="227"/>
        <v>0</v>
      </c>
      <c r="IU15" s="82">
        <f t="shared" si="228"/>
        <v>83</v>
      </c>
      <c r="IV15" s="81"/>
    </row>
    <row r="16" spans="1:256" s="84" customFormat="1" ht="99">
      <c r="A16" s="70">
        <v>7</v>
      </c>
      <c r="B16" s="57">
        <v>123</v>
      </c>
      <c r="C16" s="86" t="s">
        <v>93</v>
      </c>
      <c r="D16" s="89" t="s">
        <v>28</v>
      </c>
      <c r="E16" s="66" t="s">
        <v>89</v>
      </c>
      <c r="F16" s="58" t="s">
        <v>64</v>
      </c>
      <c r="G16" s="57" t="s">
        <v>36</v>
      </c>
      <c r="H16" s="44" t="s">
        <v>4</v>
      </c>
      <c r="I16" s="101">
        <v>0</v>
      </c>
      <c r="J16" s="101">
        <v>4</v>
      </c>
      <c r="K16" s="45">
        <v>18</v>
      </c>
      <c r="L16" s="46">
        <v>8</v>
      </c>
      <c r="M16" s="101">
        <v>13</v>
      </c>
      <c r="N16" s="101">
        <v>7</v>
      </c>
      <c r="O16" s="62">
        <v>14</v>
      </c>
      <c r="P16" s="153">
        <f t="shared" si="0"/>
        <v>45</v>
      </c>
      <c r="Q16" s="85">
        <f t="shared" si="1"/>
        <v>18</v>
      </c>
      <c r="R16" s="81"/>
      <c r="S16" s="80"/>
      <c r="T16" s="81">
        <f t="shared" si="2"/>
        <v>0</v>
      </c>
      <c r="U16" s="81">
        <f t="shared" si="3"/>
        <v>0</v>
      </c>
      <c r="V16" s="81">
        <f t="shared" si="4"/>
        <v>0</v>
      </c>
      <c r="W16" s="81">
        <f t="shared" si="5"/>
        <v>0</v>
      </c>
      <c r="X16" s="81">
        <f t="shared" si="6"/>
        <v>0</v>
      </c>
      <c r="Y16" s="81">
        <f t="shared" si="7"/>
        <v>0</v>
      </c>
      <c r="Z16" s="81">
        <f t="shared" si="8"/>
        <v>0</v>
      </c>
      <c r="AA16" s="81">
        <f t="shared" si="9"/>
        <v>0</v>
      </c>
      <c r="AB16" s="81">
        <f t="shared" si="10"/>
        <v>0</v>
      </c>
      <c r="AC16" s="81">
        <f t="shared" si="11"/>
        <v>0</v>
      </c>
      <c r="AD16" s="81">
        <f t="shared" si="12"/>
        <v>0</v>
      </c>
      <c r="AE16" s="81">
        <f t="shared" si="13"/>
        <v>0</v>
      </c>
      <c r="AF16" s="81">
        <f t="shared" si="14"/>
        <v>0</v>
      </c>
      <c r="AG16" s="81">
        <f t="shared" si="15"/>
        <v>0</v>
      </c>
      <c r="AH16" s="81">
        <f t="shared" si="16"/>
        <v>0</v>
      </c>
      <c r="AI16" s="81">
        <f t="shared" si="17"/>
        <v>0</v>
      </c>
      <c r="AJ16" s="81">
        <f t="shared" si="18"/>
        <v>0</v>
      </c>
      <c r="AK16" s="81">
        <f t="shared" si="19"/>
        <v>0</v>
      </c>
      <c r="AL16" s="81">
        <f t="shared" si="20"/>
        <v>0</v>
      </c>
      <c r="AM16" s="81">
        <f t="shared" si="21"/>
        <v>0</v>
      </c>
      <c r="AN16" s="81">
        <f t="shared" si="22"/>
        <v>0</v>
      </c>
      <c r="AO16" s="81">
        <f t="shared" si="23"/>
        <v>0</v>
      </c>
      <c r="AP16" s="81">
        <f t="shared" si="24"/>
        <v>0</v>
      </c>
      <c r="AQ16" s="81">
        <f t="shared" si="25"/>
        <v>0</v>
      </c>
      <c r="AR16" s="81">
        <f t="shared" si="26"/>
        <v>0</v>
      </c>
      <c r="AS16" s="81">
        <f t="shared" si="27"/>
        <v>0</v>
      </c>
      <c r="AT16" s="81">
        <f t="shared" si="28"/>
        <v>18</v>
      </c>
      <c r="AU16" s="81">
        <f t="shared" si="29"/>
        <v>0</v>
      </c>
      <c r="AV16" s="81">
        <f t="shared" si="30"/>
        <v>0</v>
      </c>
      <c r="AW16" s="81">
        <f t="shared" si="31"/>
        <v>0</v>
      </c>
      <c r="AX16" s="81">
        <f t="shared" si="32"/>
        <v>0</v>
      </c>
      <c r="AY16" s="81">
        <f t="shared" si="33"/>
        <v>0</v>
      </c>
      <c r="AZ16" s="81">
        <f t="shared" si="34"/>
        <v>0</v>
      </c>
      <c r="BA16" s="81">
        <f t="shared" si="35"/>
        <v>0</v>
      </c>
      <c r="BB16" s="81">
        <f t="shared" si="36"/>
        <v>0</v>
      </c>
      <c r="BC16" s="81">
        <f t="shared" si="37"/>
        <v>0</v>
      </c>
      <c r="BD16" s="81">
        <f t="shared" si="38"/>
        <v>0</v>
      </c>
      <c r="BE16" s="81">
        <f t="shared" si="39"/>
        <v>0</v>
      </c>
      <c r="BF16" s="81">
        <f t="shared" si="40"/>
        <v>0</v>
      </c>
      <c r="BG16" s="81">
        <f t="shared" si="41"/>
        <v>0</v>
      </c>
      <c r="BH16" s="81">
        <f t="shared" si="42"/>
        <v>0</v>
      </c>
      <c r="BI16" s="81">
        <f t="shared" si="43"/>
        <v>0</v>
      </c>
      <c r="BJ16" s="81">
        <f t="shared" si="44"/>
        <v>0</v>
      </c>
      <c r="BK16" s="81">
        <f t="shared" si="45"/>
        <v>0</v>
      </c>
      <c r="BL16" s="81">
        <f t="shared" si="46"/>
        <v>0</v>
      </c>
      <c r="BM16" s="81">
        <f t="shared" si="47"/>
        <v>18</v>
      </c>
      <c r="BN16" s="81">
        <f t="shared" si="48"/>
        <v>0</v>
      </c>
      <c r="BO16" s="81">
        <f t="shared" si="49"/>
        <v>0</v>
      </c>
      <c r="BP16" s="81">
        <f t="shared" si="50"/>
        <v>0</v>
      </c>
      <c r="BQ16" s="81">
        <f t="shared" si="51"/>
        <v>0</v>
      </c>
      <c r="BR16" s="81">
        <f t="shared" si="52"/>
        <v>0</v>
      </c>
      <c r="BS16" s="81">
        <f t="shared" si="53"/>
        <v>0</v>
      </c>
      <c r="BT16" s="81">
        <f t="shared" si="54"/>
        <v>0</v>
      </c>
      <c r="BU16" s="81">
        <f t="shared" si="55"/>
        <v>0</v>
      </c>
      <c r="BV16" s="81">
        <f t="shared" si="56"/>
        <v>0</v>
      </c>
      <c r="BW16" s="81">
        <f t="shared" si="57"/>
        <v>0</v>
      </c>
      <c r="BX16" s="81">
        <f t="shared" si="58"/>
        <v>0</v>
      </c>
      <c r="BY16" s="81">
        <f t="shared" si="59"/>
        <v>0</v>
      </c>
      <c r="BZ16" s="81">
        <f t="shared" si="60"/>
        <v>0</v>
      </c>
      <c r="CA16" s="81">
        <f t="shared" si="61"/>
        <v>0</v>
      </c>
      <c r="CB16" s="81">
        <f t="shared" si="62"/>
        <v>0</v>
      </c>
      <c r="CC16" s="81">
        <f t="shared" si="63"/>
        <v>0</v>
      </c>
      <c r="CD16" s="81">
        <f t="shared" si="64"/>
        <v>0</v>
      </c>
      <c r="CE16" s="81">
        <f t="shared" si="65"/>
        <v>0</v>
      </c>
      <c r="CF16" s="81">
        <f t="shared" si="66"/>
        <v>0</v>
      </c>
      <c r="CG16" s="81">
        <f t="shared" si="67"/>
        <v>0</v>
      </c>
      <c r="CH16" s="81">
        <f t="shared" si="68"/>
        <v>0</v>
      </c>
      <c r="CI16" s="81">
        <f t="shared" si="69"/>
        <v>0</v>
      </c>
      <c r="CJ16" s="81">
        <f t="shared" si="70"/>
        <v>0</v>
      </c>
      <c r="CK16" s="81">
        <f t="shared" si="71"/>
        <v>0</v>
      </c>
      <c r="CL16" s="81">
        <f t="shared" si="72"/>
        <v>0</v>
      </c>
      <c r="CM16" s="81">
        <f t="shared" si="73"/>
        <v>0</v>
      </c>
      <c r="CN16" s="81">
        <f t="shared" si="74"/>
        <v>0</v>
      </c>
      <c r="CO16" s="81">
        <f t="shared" si="75"/>
        <v>0</v>
      </c>
      <c r="CP16" s="81">
        <f t="shared" si="76"/>
        <v>0</v>
      </c>
      <c r="CQ16" s="81">
        <f t="shared" si="77"/>
        <v>0</v>
      </c>
      <c r="CR16" s="81">
        <f t="shared" si="78"/>
        <v>0</v>
      </c>
      <c r="CS16" s="81">
        <f t="shared" si="79"/>
        <v>0</v>
      </c>
      <c r="CT16" s="81">
        <f t="shared" si="80"/>
        <v>0</v>
      </c>
      <c r="CU16" s="81">
        <f t="shared" si="81"/>
        <v>0</v>
      </c>
      <c r="CV16" s="81">
        <f t="shared" si="82"/>
        <v>0</v>
      </c>
      <c r="CW16" s="81">
        <f t="shared" si="83"/>
        <v>0</v>
      </c>
      <c r="CX16" s="81">
        <f t="shared" si="84"/>
        <v>0</v>
      </c>
      <c r="CY16" s="81">
        <f t="shared" si="85"/>
        <v>0</v>
      </c>
      <c r="CZ16" s="81">
        <f t="shared" si="86"/>
        <v>0</v>
      </c>
      <c r="DA16" s="81">
        <f t="shared" si="87"/>
        <v>0</v>
      </c>
      <c r="DB16" s="81">
        <f t="shared" si="88"/>
        <v>0</v>
      </c>
      <c r="DC16" s="81">
        <f t="shared" si="89"/>
        <v>0</v>
      </c>
      <c r="DD16" s="81">
        <f t="shared" si="90"/>
        <v>0</v>
      </c>
      <c r="DE16" s="81">
        <f t="shared" si="91"/>
        <v>0</v>
      </c>
      <c r="DF16" s="81">
        <f t="shared" si="92"/>
        <v>0</v>
      </c>
      <c r="DG16" s="81">
        <f t="shared" si="93"/>
        <v>0</v>
      </c>
      <c r="DH16" s="81">
        <f t="shared" si="94"/>
        <v>38</v>
      </c>
      <c r="DI16" s="81">
        <f t="shared" si="95"/>
        <v>0</v>
      </c>
      <c r="DJ16" s="81">
        <f t="shared" si="96"/>
        <v>0</v>
      </c>
      <c r="DK16" s="81">
        <f t="shared" si="97"/>
        <v>0</v>
      </c>
      <c r="DL16" s="81">
        <f t="shared" si="98"/>
        <v>0</v>
      </c>
      <c r="DM16" s="81">
        <f t="shared" si="99"/>
        <v>0</v>
      </c>
      <c r="DN16" s="81">
        <f t="shared" si="100"/>
        <v>0</v>
      </c>
      <c r="DO16" s="81">
        <f t="shared" si="101"/>
        <v>0</v>
      </c>
      <c r="DP16" s="81">
        <f t="shared" si="102"/>
        <v>0</v>
      </c>
      <c r="DQ16" s="81">
        <f t="shared" si="103"/>
        <v>0</v>
      </c>
      <c r="DR16" s="81">
        <f t="shared" si="104"/>
        <v>0</v>
      </c>
      <c r="DS16" s="81">
        <f t="shared" si="105"/>
        <v>0</v>
      </c>
      <c r="DT16" s="81">
        <f t="shared" si="106"/>
        <v>0</v>
      </c>
      <c r="DU16" s="81">
        <f t="shared" si="107"/>
        <v>0</v>
      </c>
      <c r="DV16" s="81">
        <f t="shared" si="108"/>
        <v>0</v>
      </c>
      <c r="DW16" s="81">
        <f t="shared" si="109"/>
        <v>0</v>
      </c>
      <c r="DX16" s="81">
        <f t="shared" si="110"/>
        <v>0</v>
      </c>
      <c r="DY16" s="81">
        <f t="shared" si="111"/>
        <v>0</v>
      </c>
      <c r="DZ16" s="81">
        <f t="shared" si="112"/>
        <v>0</v>
      </c>
      <c r="EA16" s="81">
        <f t="shared" si="113"/>
        <v>0</v>
      </c>
      <c r="EB16" s="81">
        <f t="shared" si="114"/>
        <v>0</v>
      </c>
      <c r="EC16" s="81">
        <f t="shared" si="115"/>
        <v>0</v>
      </c>
      <c r="ED16" s="81">
        <f t="shared" si="116"/>
        <v>0</v>
      </c>
      <c r="EE16" s="81">
        <f t="shared" si="117"/>
        <v>0</v>
      </c>
      <c r="EF16" s="81">
        <f t="shared" si="118"/>
        <v>0</v>
      </c>
      <c r="EG16" s="81">
        <f t="shared" si="119"/>
        <v>0</v>
      </c>
      <c r="EH16" s="81">
        <f t="shared" si="120"/>
        <v>0</v>
      </c>
      <c r="EI16" s="81">
        <f t="shared" si="121"/>
        <v>0</v>
      </c>
      <c r="EJ16" s="81">
        <f t="shared" si="122"/>
        <v>0</v>
      </c>
      <c r="EK16" s="81">
        <f t="shared" si="123"/>
        <v>0</v>
      </c>
      <c r="EL16" s="81">
        <f t="shared" si="124"/>
        <v>0</v>
      </c>
      <c r="EM16" s="81">
        <f t="shared" si="125"/>
        <v>0</v>
      </c>
      <c r="EN16" s="81">
        <f t="shared" si="126"/>
        <v>0</v>
      </c>
      <c r="EO16" s="81">
        <f t="shared" si="127"/>
        <v>0</v>
      </c>
      <c r="EP16" s="81">
        <f t="shared" si="128"/>
        <v>0</v>
      </c>
      <c r="EQ16" s="81">
        <f t="shared" si="129"/>
        <v>0</v>
      </c>
      <c r="ER16" s="81">
        <f t="shared" si="130"/>
        <v>0</v>
      </c>
      <c r="ES16" s="81">
        <f t="shared" si="131"/>
        <v>0</v>
      </c>
      <c r="ET16" s="81">
        <f t="shared" si="132"/>
        <v>0</v>
      </c>
      <c r="EU16" s="81">
        <f t="shared" si="133"/>
        <v>38</v>
      </c>
      <c r="EV16" s="81"/>
      <c r="EW16" s="81" t="str">
        <f t="shared" si="134"/>
        <v>ноль</v>
      </c>
      <c r="EX16" s="81">
        <f t="shared" si="135"/>
        <v>4</v>
      </c>
      <c r="EY16" s="81"/>
      <c r="EZ16" s="81">
        <f t="shared" si="136"/>
        <v>4</v>
      </c>
      <c r="FA16" s="81" t="e">
        <f>IF(P16=#REF!,IF(J16&lt;#REF!,#REF!,FE16),#REF!)</f>
        <v>#REF!</v>
      </c>
      <c r="FB16" s="81" t="e">
        <f>IF(P16=#REF!,IF(J16&lt;#REF!,0,1))</f>
        <v>#REF!</v>
      </c>
      <c r="FC16" s="81" t="e">
        <f>IF(AND(EZ16&gt;=21,EZ16&lt;&gt;0),EZ16,IF(P16&lt;#REF!,"СТОП",FA16+FB16))</f>
        <v>#REF!</v>
      </c>
      <c r="FD16" s="81"/>
      <c r="FE16" s="81">
        <v>15</v>
      </c>
      <c r="FF16" s="81">
        <v>16</v>
      </c>
      <c r="FG16" s="81"/>
      <c r="FH16" s="82">
        <f t="shared" si="137"/>
        <v>0</v>
      </c>
      <c r="FI16" s="82">
        <f t="shared" si="138"/>
        <v>0</v>
      </c>
      <c r="FJ16" s="82">
        <f t="shared" si="139"/>
        <v>0</v>
      </c>
      <c r="FK16" s="82">
        <f t="shared" si="140"/>
        <v>0</v>
      </c>
      <c r="FL16" s="82">
        <f t="shared" si="141"/>
        <v>0</v>
      </c>
      <c r="FM16" s="82">
        <f t="shared" si="142"/>
        <v>0</v>
      </c>
      <c r="FN16" s="82">
        <f t="shared" si="143"/>
        <v>0</v>
      </c>
      <c r="FO16" s="82">
        <f t="shared" si="144"/>
        <v>0</v>
      </c>
      <c r="FP16" s="82">
        <f t="shared" si="145"/>
        <v>0</v>
      </c>
      <c r="FQ16" s="82">
        <f t="shared" si="146"/>
        <v>0</v>
      </c>
      <c r="FR16" s="82">
        <f t="shared" si="147"/>
        <v>0</v>
      </c>
      <c r="FS16" s="82">
        <f t="shared" si="148"/>
        <v>0</v>
      </c>
      <c r="FT16" s="82">
        <f t="shared" si="149"/>
        <v>0</v>
      </c>
      <c r="FU16" s="82">
        <f t="shared" si="150"/>
        <v>0</v>
      </c>
      <c r="FV16" s="82">
        <f t="shared" si="151"/>
        <v>0</v>
      </c>
      <c r="FW16" s="82">
        <f t="shared" si="152"/>
        <v>0</v>
      </c>
      <c r="FX16" s="82">
        <f t="shared" si="153"/>
        <v>0</v>
      </c>
      <c r="FY16" s="82">
        <f t="shared" si="154"/>
        <v>0</v>
      </c>
      <c r="FZ16" s="82">
        <f t="shared" si="155"/>
        <v>0</v>
      </c>
      <c r="GA16" s="82">
        <f t="shared" si="156"/>
        <v>0</v>
      </c>
      <c r="GB16" s="82">
        <f t="shared" si="157"/>
        <v>0</v>
      </c>
      <c r="GC16" s="82">
        <f t="shared" si="158"/>
        <v>0</v>
      </c>
      <c r="GD16" s="82">
        <f t="shared" si="159"/>
        <v>0</v>
      </c>
      <c r="GE16" s="82">
        <f t="shared" si="160"/>
        <v>0</v>
      </c>
      <c r="GF16" s="82">
        <f t="shared" si="161"/>
        <v>0</v>
      </c>
      <c r="GG16" s="82">
        <f t="shared" si="162"/>
        <v>0</v>
      </c>
      <c r="GH16" s="82">
        <f t="shared" si="163"/>
        <v>18</v>
      </c>
      <c r="GI16" s="82">
        <f t="shared" si="164"/>
        <v>0</v>
      </c>
      <c r="GJ16" s="82">
        <f t="shared" si="165"/>
        <v>0</v>
      </c>
      <c r="GK16" s="82">
        <f t="shared" si="166"/>
        <v>0</v>
      </c>
      <c r="GL16" s="82">
        <f t="shared" si="167"/>
        <v>0</v>
      </c>
      <c r="GM16" s="82">
        <f t="shared" si="168"/>
        <v>0</v>
      </c>
      <c r="GN16" s="82">
        <f t="shared" si="169"/>
        <v>0</v>
      </c>
      <c r="GO16" s="82">
        <f t="shared" si="170"/>
        <v>0</v>
      </c>
      <c r="GP16" s="82">
        <f t="shared" si="171"/>
        <v>0</v>
      </c>
      <c r="GQ16" s="82">
        <f t="shared" si="172"/>
        <v>0</v>
      </c>
      <c r="GR16" s="82">
        <f t="shared" si="173"/>
        <v>0</v>
      </c>
      <c r="GS16" s="82">
        <f t="shared" si="174"/>
        <v>0</v>
      </c>
      <c r="GT16" s="82">
        <f t="shared" si="175"/>
        <v>0</v>
      </c>
      <c r="GU16" s="82">
        <f t="shared" si="176"/>
        <v>0</v>
      </c>
      <c r="GV16" s="82">
        <f t="shared" si="177"/>
        <v>0</v>
      </c>
      <c r="GW16" s="82">
        <f t="shared" si="178"/>
        <v>0</v>
      </c>
      <c r="GX16" s="82">
        <f t="shared" si="179"/>
        <v>0</v>
      </c>
      <c r="GY16" s="82">
        <f t="shared" si="180"/>
        <v>0</v>
      </c>
      <c r="GZ16" s="82">
        <f t="shared" si="181"/>
        <v>0</v>
      </c>
      <c r="HA16" s="82">
        <f t="shared" si="182"/>
        <v>18</v>
      </c>
      <c r="HB16" s="82">
        <f t="shared" si="183"/>
        <v>0</v>
      </c>
      <c r="HC16" s="82">
        <f t="shared" si="184"/>
        <v>0</v>
      </c>
      <c r="HD16" s="82">
        <f t="shared" si="185"/>
        <v>0</v>
      </c>
      <c r="HE16" s="82">
        <f t="shared" si="186"/>
        <v>0</v>
      </c>
      <c r="HF16" s="82">
        <f t="shared" si="187"/>
        <v>0</v>
      </c>
      <c r="HG16" s="82">
        <f t="shared" si="188"/>
        <v>0</v>
      </c>
      <c r="HH16" s="82">
        <f t="shared" si="189"/>
        <v>0</v>
      </c>
      <c r="HI16" s="82">
        <f t="shared" si="190"/>
        <v>0</v>
      </c>
      <c r="HJ16" s="82">
        <f t="shared" si="191"/>
        <v>0</v>
      </c>
      <c r="HK16" s="82">
        <f t="shared" si="192"/>
        <v>0</v>
      </c>
      <c r="HL16" s="82">
        <f t="shared" si="193"/>
        <v>0</v>
      </c>
      <c r="HM16" s="82">
        <f t="shared" si="194"/>
        <v>0</v>
      </c>
      <c r="HN16" s="82">
        <f t="shared" si="195"/>
        <v>0</v>
      </c>
      <c r="HO16" s="82">
        <f t="shared" si="196"/>
        <v>0</v>
      </c>
      <c r="HP16" s="82">
        <f t="shared" si="197"/>
        <v>0</v>
      </c>
      <c r="HQ16" s="82">
        <f t="shared" si="198"/>
        <v>0</v>
      </c>
      <c r="HR16" s="82">
        <f t="shared" si="199"/>
        <v>0</v>
      </c>
      <c r="HS16" s="82">
        <f t="shared" si="200"/>
        <v>0</v>
      </c>
      <c r="HT16" s="82">
        <f t="shared" si="201"/>
        <v>0</v>
      </c>
      <c r="HU16" s="82">
        <f t="shared" si="202"/>
        <v>0</v>
      </c>
      <c r="HV16" s="82">
        <f t="shared" si="203"/>
        <v>0</v>
      </c>
      <c r="HW16" s="82">
        <f t="shared" si="204"/>
        <v>0</v>
      </c>
      <c r="HX16" s="82">
        <f t="shared" si="205"/>
        <v>0</v>
      </c>
      <c r="HY16" s="82">
        <f t="shared" si="206"/>
        <v>0</v>
      </c>
      <c r="HZ16" s="82">
        <f t="shared" si="207"/>
        <v>0</v>
      </c>
      <c r="IA16" s="82">
        <f t="shared" si="208"/>
        <v>0</v>
      </c>
      <c r="IB16" s="82">
        <f t="shared" si="209"/>
        <v>93</v>
      </c>
      <c r="IC16" s="82">
        <f t="shared" si="210"/>
        <v>0</v>
      </c>
      <c r="ID16" s="82">
        <f t="shared" si="211"/>
        <v>0</v>
      </c>
      <c r="IE16" s="82">
        <f t="shared" si="212"/>
        <v>0</v>
      </c>
      <c r="IF16" s="82">
        <f t="shared" si="213"/>
        <v>0</v>
      </c>
      <c r="IG16" s="82">
        <f t="shared" si="214"/>
        <v>0</v>
      </c>
      <c r="IH16" s="82">
        <f t="shared" si="215"/>
        <v>0</v>
      </c>
      <c r="II16" s="82">
        <f t="shared" si="216"/>
        <v>0</v>
      </c>
      <c r="IJ16" s="82">
        <f t="shared" si="217"/>
        <v>0</v>
      </c>
      <c r="IK16" s="82">
        <f t="shared" si="218"/>
        <v>0</v>
      </c>
      <c r="IL16" s="82">
        <f t="shared" si="219"/>
        <v>0</v>
      </c>
      <c r="IM16" s="82">
        <f t="shared" si="220"/>
        <v>0</v>
      </c>
      <c r="IN16" s="82">
        <f t="shared" si="221"/>
        <v>0</v>
      </c>
      <c r="IO16" s="82">
        <f t="shared" si="222"/>
        <v>0</v>
      </c>
      <c r="IP16" s="82">
        <f t="shared" si="223"/>
        <v>0</v>
      </c>
      <c r="IQ16" s="82">
        <f t="shared" si="224"/>
        <v>0</v>
      </c>
      <c r="IR16" s="82">
        <f t="shared" si="225"/>
        <v>0</v>
      </c>
      <c r="IS16" s="82">
        <f t="shared" si="226"/>
        <v>0</v>
      </c>
      <c r="IT16" s="82">
        <f t="shared" si="227"/>
        <v>0</v>
      </c>
      <c r="IU16" s="82">
        <f t="shared" si="228"/>
        <v>93</v>
      </c>
      <c r="IV16" s="81"/>
    </row>
    <row r="17" spans="1:256" s="84" customFormat="1" ht="198">
      <c r="A17" s="70">
        <v>8</v>
      </c>
      <c r="B17" s="57">
        <v>750</v>
      </c>
      <c r="C17" s="86" t="s">
        <v>219</v>
      </c>
      <c r="D17" s="89" t="s">
        <v>27</v>
      </c>
      <c r="E17" s="66" t="s">
        <v>159</v>
      </c>
      <c r="F17" s="58" t="s">
        <v>203</v>
      </c>
      <c r="G17" s="57" t="s">
        <v>36</v>
      </c>
      <c r="H17" s="44">
        <v>9</v>
      </c>
      <c r="I17" s="101">
        <v>12</v>
      </c>
      <c r="J17" s="101">
        <v>12</v>
      </c>
      <c r="K17" s="45">
        <v>9</v>
      </c>
      <c r="L17" s="46">
        <v>10</v>
      </c>
      <c r="M17" s="101">
        <v>11</v>
      </c>
      <c r="N17" s="101">
        <v>9</v>
      </c>
      <c r="O17" s="62">
        <v>12</v>
      </c>
      <c r="P17" s="153">
        <f t="shared" si="0"/>
        <v>44</v>
      </c>
      <c r="Q17" s="85">
        <f t="shared" si="1"/>
        <v>21</v>
      </c>
      <c r="R17" s="81"/>
      <c r="S17" s="80"/>
      <c r="T17" s="81">
        <f t="shared" si="2"/>
        <v>0</v>
      </c>
      <c r="U17" s="81">
        <f t="shared" si="3"/>
        <v>0</v>
      </c>
      <c r="V17" s="81">
        <f t="shared" si="4"/>
        <v>0</v>
      </c>
      <c r="W17" s="81">
        <f t="shared" si="5"/>
        <v>0</v>
      </c>
      <c r="X17" s="81">
        <f t="shared" si="6"/>
        <v>0</v>
      </c>
      <c r="Y17" s="81">
        <f t="shared" si="7"/>
        <v>0</v>
      </c>
      <c r="Z17" s="81">
        <f t="shared" si="8"/>
        <v>0</v>
      </c>
      <c r="AA17" s="81">
        <f t="shared" si="9"/>
        <v>0</v>
      </c>
      <c r="AB17" s="81">
        <f t="shared" si="10"/>
        <v>12</v>
      </c>
      <c r="AC17" s="81">
        <f t="shared" si="11"/>
        <v>0</v>
      </c>
      <c r="AD17" s="81">
        <f t="shared" si="12"/>
        <v>0</v>
      </c>
      <c r="AE17" s="81">
        <f t="shared" si="13"/>
        <v>0</v>
      </c>
      <c r="AF17" s="81">
        <f t="shared" si="14"/>
        <v>0</v>
      </c>
      <c r="AG17" s="81">
        <f t="shared" si="15"/>
        <v>0</v>
      </c>
      <c r="AH17" s="81">
        <f t="shared" si="16"/>
        <v>0</v>
      </c>
      <c r="AI17" s="81">
        <f t="shared" si="17"/>
        <v>0</v>
      </c>
      <c r="AJ17" s="81">
        <f t="shared" si="18"/>
        <v>0</v>
      </c>
      <c r="AK17" s="81">
        <f t="shared" si="19"/>
        <v>0</v>
      </c>
      <c r="AL17" s="81">
        <f t="shared" si="20"/>
        <v>0</v>
      </c>
      <c r="AM17" s="81">
        <f t="shared" si="21"/>
        <v>0</v>
      </c>
      <c r="AN17" s="81">
        <f t="shared" si="22"/>
        <v>0</v>
      </c>
      <c r="AO17" s="81">
        <f t="shared" si="23"/>
        <v>0</v>
      </c>
      <c r="AP17" s="81">
        <f t="shared" si="24"/>
        <v>12</v>
      </c>
      <c r="AQ17" s="81">
        <f t="shared" si="25"/>
        <v>0</v>
      </c>
      <c r="AR17" s="81">
        <f t="shared" si="26"/>
        <v>0</v>
      </c>
      <c r="AS17" s="81">
        <f t="shared" si="27"/>
        <v>0</v>
      </c>
      <c r="AT17" s="81">
        <f t="shared" si="28"/>
        <v>0</v>
      </c>
      <c r="AU17" s="81">
        <f t="shared" si="29"/>
        <v>0</v>
      </c>
      <c r="AV17" s="81">
        <f t="shared" si="30"/>
        <v>0</v>
      </c>
      <c r="AW17" s="81">
        <f t="shared" si="31"/>
        <v>0</v>
      </c>
      <c r="AX17" s="81">
        <f t="shared" si="32"/>
        <v>0</v>
      </c>
      <c r="AY17" s="81">
        <f t="shared" si="33"/>
        <v>0</v>
      </c>
      <c r="AZ17" s="81">
        <f t="shared" si="34"/>
        <v>0</v>
      </c>
      <c r="BA17" s="81">
        <f t="shared" si="35"/>
        <v>0</v>
      </c>
      <c r="BB17" s="81">
        <f t="shared" si="36"/>
        <v>9</v>
      </c>
      <c r="BC17" s="81">
        <f t="shared" si="37"/>
        <v>0</v>
      </c>
      <c r="BD17" s="81">
        <f t="shared" si="38"/>
        <v>0</v>
      </c>
      <c r="BE17" s="81">
        <f t="shared" si="39"/>
        <v>0</v>
      </c>
      <c r="BF17" s="81">
        <f t="shared" si="40"/>
        <v>0</v>
      </c>
      <c r="BG17" s="81">
        <f t="shared" si="41"/>
        <v>0</v>
      </c>
      <c r="BH17" s="81">
        <f t="shared" si="42"/>
        <v>0</v>
      </c>
      <c r="BI17" s="81">
        <f t="shared" si="43"/>
        <v>0</v>
      </c>
      <c r="BJ17" s="81">
        <f t="shared" si="44"/>
        <v>0</v>
      </c>
      <c r="BK17" s="81">
        <f t="shared" si="45"/>
        <v>0</v>
      </c>
      <c r="BL17" s="81">
        <f t="shared" si="46"/>
        <v>0</v>
      </c>
      <c r="BM17" s="81">
        <f t="shared" si="47"/>
        <v>9</v>
      </c>
      <c r="BN17" s="81">
        <f t="shared" si="48"/>
        <v>0</v>
      </c>
      <c r="BO17" s="81">
        <f t="shared" si="49"/>
        <v>0</v>
      </c>
      <c r="BP17" s="81">
        <f t="shared" si="50"/>
        <v>0</v>
      </c>
      <c r="BQ17" s="81">
        <f t="shared" si="51"/>
        <v>0</v>
      </c>
      <c r="BR17" s="81">
        <f t="shared" si="52"/>
        <v>0</v>
      </c>
      <c r="BS17" s="81">
        <f t="shared" si="53"/>
        <v>0</v>
      </c>
      <c r="BT17" s="81">
        <f t="shared" si="54"/>
        <v>0</v>
      </c>
      <c r="BU17" s="81">
        <f t="shared" si="55"/>
        <v>0</v>
      </c>
      <c r="BV17" s="81">
        <f t="shared" si="56"/>
        <v>32</v>
      </c>
      <c r="BW17" s="81">
        <f t="shared" si="57"/>
        <v>0</v>
      </c>
      <c r="BX17" s="81">
        <f t="shared" si="58"/>
        <v>0</v>
      </c>
      <c r="BY17" s="81">
        <f t="shared" si="59"/>
        <v>0</v>
      </c>
      <c r="BZ17" s="81">
        <f t="shared" si="60"/>
        <v>0</v>
      </c>
      <c r="CA17" s="81">
        <f t="shared" si="61"/>
        <v>0</v>
      </c>
      <c r="CB17" s="81">
        <f t="shared" si="62"/>
        <v>0</v>
      </c>
      <c r="CC17" s="81">
        <f t="shared" si="63"/>
        <v>0</v>
      </c>
      <c r="CD17" s="81">
        <f t="shared" si="64"/>
        <v>0</v>
      </c>
      <c r="CE17" s="81">
        <f t="shared" si="65"/>
        <v>0</v>
      </c>
      <c r="CF17" s="81">
        <f t="shared" si="66"/>
        <v>0</v>
      </c>
      <c r="CG17" s="81">
        <f t="shared" si="67"/>
        <v>0</v>
      </c>
      <c r="CH17" s="81">
        <f t="shared" si="68"/>
        <v>0</v>
      </c>
      <c r="CI17" s="81">
        <f t="shared" si="69"/>
        <v>0</v>
      </c>
      <c r="CJ17" s="81">
        <f t="shared" si="70"/>
        <v>0</v>
      </c>
      <c r="CK17" s="81">
        <f t="shared" si="71"/>
        <v>0</v>
      </c>
      <c r="CL17" s="81">
        <f t="shared" si="72"/>
        <v>0</v>
      </c>
      <c r="CM17" s="81">
        <f t="shared" si="73"/>
        <v>0</v>
      </c>
      <c r="CN17" s="81">
        <f t="shared" si="74"/>
        <v>0</v>
      </c>
      <c r="CO17" s="81">
        <f t="shared" si="75"/>
        <v>0</v>
      </c>
      <c r="CP17" s="81">
        <f t="shared" si="76"/>
        <v>0</v>
      </c>
      <c r="CQ17" s="81">
        <f t="shared" si="77"/>
        <v>0</v>
      </c>
      <c r="CR17" s="81">
        <f t="shared" si="78"/>
        <v>0</v>
      </c>
      <c r="CS17" s="81">
        <f t="shared" si="79"/>
        <v>0</v>
      </c>
      <c r="CT17" s="81">
        <f t="shared" si="80"/>
        <v>0</v>
      </c>
      <c r="CU17" s="81">
        <f t="shared" si="81"/>
        <v>0</v>
      </c>
      <c r="CV17" s="81">
        <f t="shared" si="82"/>
        <v>0</v>
      </c>
      <c r="CW17" s="81">
        <f t="shared" si="83"/>
        <v>0</v>
      </c>
      <c r="CX17" s="81">
        <f t="shared" si="84"/>
        <v>0</v>
      </c>
      <c r="CY17" s="81">
        <f t="shared" si="85"/>
        <v>0</v>
      </c>
      <c r="CZ17" s="81">
        <f t="shared" si="86"/>
        <v>0</v>
      </c>
      <c r="DA17" s="81">
        <f t="shared" si="87"/>
        <v>0</v>
      </c>
      <c r="DB17" s="81">
        <f t="shared" si="88"/>
        <v>0</v>
      </c>
      <c r="DC17" s="81">
        <f t="shared" si="89"/>
        <v>0</v>
      </c>
      <c r="DD17" s="81">
        <f t="shared" si="90"/>
        <v>32</v>
      </c>
      <c r="DE17" s="81">
        <f t="shared" si="91"/>
        <v>0</v>
      </c>
      <c r="DF17" s="81">
        <f t="shared" si="92"/>
        <v>0</v>
      </c>
      <c r="DG17" s="81">
        <f t="shared" si="93"/>
        <v>0</v>
      </c>
      <c r="DH17" s="81">
        <f t="shared" si="94"/>
        <v>0</v>
      </c>
      <c r="DI17" s="81">
        <f t="shared" si="95"/>
        <v>0</v>
      </c>
      <c r="DJ17" s="81">
        <f t="shared" si="96"/>
        <v>0</v>
      </c>
      <c r="DK17" s="81">
        <f t="shared" si="97"/>
        <v>0</v>
      </c>
      <c r="DL17" s="81">
        <f t="shared" si="98"/>
        <v>0</v>
      </c>
      <c r="DM17" s="81">
        <f t="shared" si="99"/>
        <v>0</v>
      </c>
      <c r="DN17" s="81">
        <f t="shared" si="100"/>
        <v>0</v>
      </c>
      <c r="DO17" s="81">
        <f t="shared" si="101"/>
        <v>0</v>
      </c>
      <c r="DP17" s="81">
        <f t="shared" si="102"/>
        <v>29</v>
      </c>
      <c r="DQ17" s="81">
        <f t="shared" si="103"/>
        <v>0</v>
      </c>
      <c r="DR17" s="81">
        <f t="shared" si="104"/>
        <v>0</v>
      </c>
      <c r="DS17" s="81">
        <f t="shared" si="105"/>
        <v>0</v>
      </c>
      <c r="DT17" s="81">
        <f t="shared" si="106"/>
        <v>0</v>
      </c>
      <c r="DU17" s="81">
        <f t="shared" si="107"/>
        <v>0</v>
      </c>
      <c r="DV17" s="81">
        <f t="shared" si="108"/>
        <v>0</v>
      </c>
      <c r="DW17" s="81">
        <f t="shared" si="109"/>
        <v>0</v>
      </c>
      <c r="DX17" s="81">
        <f t="shared" si="110"/>
        <v>0</v>
      </c>
      <c r="DY17" s="81">
        <f t="shared" si="111"/>
        <v>0</v>
      </c>
      <c r="DZ17" s="81">
        <f t="shared" si="112"/>
        <v>0</v>
      </c>
      <c r="EA17" s="81">
        <f t="shared" si="113"/>
        <v>0</v>
      </c>
      <c r="EB17" s="81">
        <f t="shared" si="114"/>
        <v>0</v>
      </c>
      <c r="EC17" s="81">
        <f t="shared" si="115"/>
        <v>0</v>
      </c>
      <c r="ED17" s="81">
        <f t="shared" si="116"/>
        <v>0</v>
      </c>
      <c r="EE17" s="81">
        <f t="shared" si="117"/>
        <v>0</v>
      </c>
      <c r="EF17" s="81">
        <f t="shared" si="118"/>
        <v>0</v>
      </c>
      <c r="EG17" s="81">
        <f t="shared" si="119"/>
        <v>0</v>
      </c>
      <c r="EH17" s="81">
        <f t="shared" si="120"/>
        <v>0</v>
      </c>
      <c r="EI17" s="81">
        <f t="shared" si="121"/>
        <v>0</v>
      </c>
      <c r="EJ17" s="81">
        <f t="shared" si="122"/>
        <v>0</v>
      </c>
      <c r="EK17" s="81">
        <f t="shared" si="123"/>
        <v>0</v>
      </c>
      <c r="EL17" s="81">
        <f t="shared" si="124"/>
        <v>0</v>
      </c>
      <c r="EM17" s="81">
        <f t="shared" si="125"/>
        <v>0</v>
      </c>
      <c r="EN17" s="81">
        <f t="shared" si="126"/>
        <v>0</v>
      </c>
      <c r="EO17" s="81">
        <f t="shared" si="127"/>
        <v>0</v>
      </c>
      <c r="EP17" s="81">
        <f t="shared" si="128"/>
        <v>0</v>
      </c>
      <c r="EQ17" s="81">
        <f t="shared" si="129"/>
        <v>0</v>
      </c>
      <c r="ER17" s="81">
        <f t="shared" si="130"/>
        <v>0</v>
      </c>
      <c r="ES17" s="81">
        <f t="shared" si="131"/>
        <v>0</v>
      </c>
      <c r="ET17" s="81">
        <f t="shared" si="132"/>
        <v>0</v>
      </c>
      <c r="EU17" s="81">
        <f t="shared" si="133"/>
        <v>29</v>
      </c>
      <c r="EV17" s="81"/>
      <c r="EW17" s="81">
        <f t="shared" si="134"/>
        <v>9</v>
      </c>
      <c r="EX17" s="81">
        <f t="shared" si="135"/>
        <v>12</v>
      </c>
      <c r="EY17" s="81"/>
      <c r="EZ17" s="81">
        <f t="shared" si="136"/>
        <v>9</v>
      </c>
      <c r="FA17" s="81" t="e">
        <f>IF(P17=#REF!,IF(J17&lt;#REF!,#REF!,FE17),#REF!)</f>
        <v>#REF!</v>
      </c>
      <c r="FB17" s="81" t="e">
        <f>IF(P17=#REF!,IF(J17&lt;#REF!,0,1))</f>
        <v>#REF!</v>
      </c>
      <c r="FC17" s="81" t="e">
        <f>IF(AND(EZ17&gt;=21,EZ17&lt;&gt;0),EZ17,IF(P17&lt;#REF!,"СТОП",FA17+FB17))</f>
        <v>#REF!</v>
      </c>
      <c r="FD17" s="81"/>
      <c r="FE17" s="81">
        <v>15</v>
      </c>
      <c r="FF17" s="81">
        <v>16</v>
      </c>
      <c r="FG17" s="81"/>
      <c r="FH17" s="82">
        <f t="shared" si="137"/>
        <v>0</v>
      </c>
      <c r="FI17" s="82">
        <f t="shared" si="138"/>
        <v>0</v>
      </c>
      <c r="FJ17" s="82">
        <f t="shared" si="139"/>
        <v>0</v>
      </c>
      <c r="FK17" s="82">
        <f t="shared" si="140"/>
        <v>0</v>
      </c>
      <c r="FL17" s="82">
        <f t="shared" si="141"/>
        <v>0</v>
      </c>
      <c r="FM17" s="82">
        <f t="shared" si="142"/>
        <v>0</v>
      </c>
      <c r="FN17" s="82">
        <f t="shared" si="143"/>
        <v>0</v>
      </c>
      <c r="FO17" s="82">
        <f t="shared" si="144"/>
        <v>0</v>
      </c>
      <c r="FP17" s="82">
        <f t="shared" si="145"/>
        <v>12</v>
      </c>
      <c r="FQ17" s="82">
        <f t="shared" si="146"/>
        <v>0</v>
      </c>
      <c r="FR17" s="82">
        <f t="shared" si="147"/>
        <v>0</v>
      </c>
      <c r="FS17" s="82">
        <f t="shared" si="148"/>
        <v>0</v>
      </c>
      <c r="FT17" s="82">
        <f t="shared" si="149"/>
        <v>0</v>
      </c>
      <c r="FU17" s="82">
        <f t="shared" si="150"/>
        <v>0</v>
      </c>
      <c r="FV17" s="82">
        <f t="shared" si="151"/>
        <v>0</v>
      </c>
      <c r="FW17" s="82">
        <f t="shared" si="152"/>
        <v>0</v>
      </c>
      <c r="FX17" s="82">
        <f t="shared" si="153"/>
        <v>0</v>
      </c>
      <c r="FY17" s="82">
        <f t="shared" si="154"/>
        <v>0</v>
      </c>
      <c r="FZ17" s="82">
        <f t="shared" si="155"/>
        <v>0</v>
      </c>
      <c r="GA17" s="82">
        <f t="shared" si="156"/>
        <v>0</v>
      </c>
      <c r="GB17" s="82">
        <f t="shared" si="157"/>
        <v>0</v>
      </c>
      <c r="GC17" s="82">
        <f t="shared" si="158"/>
        <v>0</v>
      </c>
      <c r="GD17" s="82">
        <f t="shared" si="159"/>
        <v>12</v>
      </c>
      <c r="GE17" s="82">
        <f t="shared" si="160"/>
        <v>0</v>
      </c>
      <c r="GF17" s="82">
        <f t="shared" si="161"/>
        <v>0</v>
      </c>
      <c r="GG17" s="82">
        <f t="shared" si="162"/>
        <v>0</v>
      </c>
      <c r="GH17" s="82">
        <f t="shared" si="163"/>
        <v>0</v>
      </c>
      <c r="GI17" s="82">
        <f t="shared" si="164"/>
        <v>0</v>
      </c>
      <c r="GJ17" s="82">
        <f t="shared" si="165"/>
        <v>0</v>
      </c>
      <c r="GK17" s="82">
        <f t="shared" si="166"/>
        <v>0</v>
      </c>
      <c r="GL17" s="82">
        <f t="shared" si="167"/>
        <v>0</v>
      </c>
      <c r="GM17" s="82">
        <f t="shared" si="168"/>
        <v>0</v>
      </c>
      <c r="GN17" s="82">
        <f t="shared" si="169"/>
        <v>0</v>
      </c>
      <c r="GO17" s="82">
        <f t="shared" si="170"/>
        <v>0</v>
      </c>
      <c r="GP17" s="82">
        <f t="shared" si="171"/>
        <v>9</v>
      </c>
      <c r="GQ17" s="82">
        <f t="shared" si="172"/>
        <v>0</v>
      </c>
      <c r="GR17" s="82">
        <f t="shared" si="173"/>
        <v>0</v>
      </c>
      <c r="GS17" s="82">
        <f t="shared" si="174"/>
        <v>0</v>
      </c>
      <c r="GT17" s="82">
        <f t="shared" si="175"/>
        <v>0</v>
      </c>
      <c r="GU17" s="82">
        <f t="shared" si="176"/>
        <v>0</v>
      </c>
      <c r="GV17" s="82">
        <f t="shared" si="177"/>
        <v>0</v>
      </c>
      <c r="GW17" s="82">
        <f t="shared" si="178"/>
        <v>0</v>
      </c>
      <c r="GX17" s="82">
        <f t="shared" si="179"/>
        <v>0</v>
      </c>
      <c r="GY17" s="82">
        <f t="shared" si="180"/>
        <v>0</v>
      </c>
      <c r="GZ17" s="82">
        <f t="shared" si="181"/>
        <v>0</v>
      </c>
      <c r="HA17" s="82">
        <f t="shared" si="182"/>
        <v>9</v>
      </c>
      <c r="HB17" s="82">
        <f t="shared" si="183"/>
        <v>0</v>
      </c>
      <c r="HC17" s="82">
        <f t="shared" si="184"/>
        <v>0</v>
      </c>
      <c r="HD17" s="82">
        <f t="shared" si="185"/>
        <v>0</v>
      </c>
      <c r="HE17" s="82">
        <f t="shared" si="186"/>
        <v>0</v>
      </c>
      <c r="HF17" s="82">
        <f t="shared" si="187"/>
        <v>0</v>
      </c>
      <c r="HG17" s="82">
        <f t="shared" si="188"/>
        <v>0</v>
      </c>
      <c r="HH17" s="82">
        <f t="shared" si="189"/>
        <v>0</v>
      </c>
      <c r="HI17" s="82">
        <f t="shared" si="190"/>
        <v>0</v>
      </c>
      <c r="HJ17" s="82">
        <f t="shared" si="191"/>
        <v>80</v>
      </c>
      <c r="HK17" s="82">
        <f t="shared" si="192"/>
        <v>0</v>
      </c>
      <c r="HL17" s="82">
        <f t="shared" si="193"/>
        <v>0</v>
      </c>
      <c r="HM17" s="82">
        <f t="shared" si="194"/>
        <v>0</v>
      </c>
      <c r="HN17" s="82">
        <f t="shared" si="195"/>
        <v>0</v>
      </c>
      <c r="HO17" s="82">
        <f t="shared" si="196"/>
        <v>0</v>
      </c>
      <c r="HP17" s="82">
        <f t="shared" si="197"/>
        <v>0</v>
      </c>
      <c r="HQ17" s="82">
        <f t="shared" si="198"/>
        <v>0</v>
      </c>
      <c r="HR17" s="82">
        <f t="shared" si="199"/>
        <v>0</v>
      </c>
      <c r="HS17" s="82">
        <f t="shared" si="200"/>
        <v>0</v>
      </c>
      <c r="HT17" s="82">
        <f t="shared" si="201"/>
        <v>0</v>
      </c>
      <c r="HU17" s="82">
        <f t="shared" si="202"/>
        <v>0</v>
      </c>
      <c r="HV17" s="82">
        <f t="shared" si="203"/>
        <v>0</v>
      </c>
      <c r="HW17" s="82">
        <f t="shared" si="204"/>
        <v>0</v>
      </c>
      <c r="HX17" s="82">
        <f t="shared" si="205"/>
        <v>80</v>
      </c>
      <c r="HY17" s="82">
        <f t="shared" si="206"/>
        <v>0</v>
      </c>
      <c r="HZ17" s="82">
        <f t="shared" si="207"/>
        <v>0</v>
      </c>
      <c r="IA17" s="82">
        <f t="shared" si="208"/>
        <v>0</v>
      </c>
      <c r="IB17" s="82">
        <f t="shared" si="209"/>
        <v>0</v>
      </c>
      <c r="IC17" s="82">
        <f t="shared" si="210"/>
        <v>0</v>
      </c>
      <c r="ID17" s="82">
        <f t="shared" si="211"/>
        <v>0</v>
      </c>
      <c r="IE17" s="82">
        <f t="shared" si="212"/>
        <v>0</v>
      </c>
      <c r="IF17" s="82">
        <f t="shared" si="213"/>
        <v>0</v>
      </c>
      <c r="IG17" s="82">
        <f t="shared" si="214"/>
        <v>0</v>
      </c>
      <c r="IH17" s="82">
        <f t="shared" si="215"/>
        <v>0</v>
      </c>
      <c r="II17" s="82">
        <f t="shared" si="216"/>
        <v>0</v>
      </c>
      <c r="IJ17" s="82">
        <f t="shared" si="217"/>
        <v>73</v>
      </c>
      <c r="IK17" s="82">
        <f t="shared" si="218"/>
        <v>0</v>
      </c>
      <c r="IL17" s="82">
        <f t="shared" si="219"/>
        <v>0</v>
      </c>
      <c r="IM17" s="82">
        <f t="shared" si="220"/>
        <v>0</v>
      </c>
      <c r="IN17" s="82">
        <f t="shared" si="221"/>
        <v>0</v>
      </c>
      <c r="IO17" s="82">
        <f t="shared" si="222"/>
        <v>0</v>
      </c>
      <c r="IP17" s="82">
        <f t="shared" si="223"/>
        <v>0</v>
      </c>
      <c r="IQ17" s="82">
        <f t="shared" si="224"/>
        <v>0</v>
      </c>
      <c r="IR17" s="82">
        <f t="shared" si="225"/>
        <v>0</v>
      </c>
      <c r="IS17" s="82">
        <f t="shared" si="226"/>
        <v>0</v>
      </c>
      <c r="IT17" s="82">
        <f t="shared" si="227"/>
        <v>0</v>
      </c>
      <c r="IU17" s="82">
        <f t="shared" si="228"/>
        <v>73</v>
      </c>
      <c r="IV17" s="81"/>
    </row>
    <row r="18" spans="1:256" s="84" customFormat="1" ht="99">
      <c r="A18" s="70">
        <v>9</v>
      </c>
      <c r="B18" s="57">
        <v>16</v>
      </c>
      <c r="C18" s="86" t="s">
        <v>207</v>
      </c>
      <c r="D18" s="89" t="s">
        <v>26</v>
      </c>
      <c r="E18" s="66" t="s">
        <v>111</v>
      </c>
      <c r="F18" s="58" t="s">
        <v>112</v>
      </c>
      <c r="G18" s="57" t="s">
        <v>36</v>
      </c>
      <c r="H18" s="44">
        <v>8</v>
      </c>
      <c r="I18" s="101">
        <v>13</v>
      </c>
      <c r="J18" s="101">
        <v>16</v>
      </c>
      <c r="K18" s="45">
        <v>5</v>
      </c>
      <c r="L18" s="46">
        <v>12</v>
      </c>
      <c r="M18" s="101">
        <v>9</v>
      </c>
      <c r="N18" s="101">
        <v>8</v>
      </c>
      <c r="O18" s="62">
        <v>13</v>
      </c>
      <c r="P18" s="153">
        <f t="shared" si="0"/>
        <v>40</v>
      </c>
      <c r="Q18" s="85">
        <f t="shared" si="1"/>
        <v>18</v>
      </c>
      <c r="R18" s="81"/>
      <c r="S18" s="80"/>
      <c r="T18" s="81">
        <f t="shared" si="2"/>
        <v>0</v>
      </c>
      <c r="U18" s="81">
        <f t="shared" si="3"/>
        <v>0</v>
      </c>
      <c r="V18" s="81">
        <f t="shared" si="4"/>
        <v>0</v>
      </c>
      <c r="W18" s="81">
        <f t="shared" si="5"/>
        <v>0</v>
      </c>
      <c r="X18" s="81">
        <f t="shared" si="6"/>
        <v>0</v>
      </c>
      <c r="Y18" s="81">
        <f t="shared" si="7"/>
        <v>0</v>
      </c>
      <c r="Z18" s="81">
        <f t="shared" si="8"/>
        <v>0</v>
      </c>
      <c r="AA18" s="81">
        <f t="shared" si="9"/>
        <v>13</v>
      </c>
      <c r="AB18" s="81">
        <f t="shared" si="10"/>
        <v>0</v>
      </c>
      <c r="AC18" s="81">
        <f t="shared" si="11"/>
        <v>0</v>
      </c>
      <c r="AD18" s="81">
        <f t="shared" si="12"/>
        <v>0</v>
      </c>
      <c r="AE18" s="81">
        <f t="shared" si="13"/>
        <v>0</v>
      </c>
      <c r="AF18" s="81">
        <f t="shared" si="14"/>
        <v>0</v>
      </c>
      <c r="AG18" s="81">
        <f t="shared" si="15"/>
        <v>0</v>
      </c>
      <c r="AH18" s="81">
        <f t="shared" si="16"/>
        <v>0</v>
      </c>
      <c r="AI18" s="81">
        <f t="shared" si="17"/>
        <v>0</v>
      </c>
      <c r="AJ18" s="81">
        <f t="shared" si="18"/>
        <v>0</v>
      </c>
      <c r="AK18" s="81">
        <f t="shared" si="19"/>
        <v>0</v>
      </c>
      <c r="AL18" s="81">
        <f t="shared" si="20"/>
        <v>0</v>
      </c>
      <c r="AM18" s="81">
        <f t="shared" si="21"/>
        <v>0</v>
      </c>
      <c r="AN18" s="81">
        <f t="shared" si="22"/>
        <v>0</v>
      </c>
      <c r="AO18" s="81">
        <f t="shared" si="23"/>
        <v>0</v>
      </c>
      <c r="AP18" s="81">
        <f t="shared" si="24"/>
        <v>13</v>
      </c>
      <c r="AQ18" s="81">
        <f t="shared" si="25"/>
        <v>0</v>
      </c>
      <c r="AR18" s="81">
        <f t="shared" si="26"/>
        <v>0</v>
      </c>
      <c r="AS18" s="81">
        <f t="shared" si="27"/>
        <v>0</v>
      </c>
      <c r="AT18" s="81">
        <f t="shared" si="28"/>
        <v>0</v>
      </c>
      <c r="AU18" s="81">
        <f t="shared" si="29"/>
        <v>0</v>
      </c>
      <c r="AV18" s="81">
        <f t="shared" si="30"/>
        <v>0</v>
      </c>
      <c r="AW18" s="81">
        <f t="shared" si="31"/>
        <v>0</v>
      </c>
      <c r="AX18" s="81">
        <f t="shared" si="32"/>
        <v>0</v>
      </c>
      <c r="AY18" s="81">
        <f t="shared" si="33"/>
        <v>0</v>
      </c>
      <c r="AZ18" s="81">
        <f t="shared" si="34"/>
        <v>0</v>
      </c>
      <c r="BA18" s="81">
        <f t="shared" si="35"/>
        <v>0</v>
      </c>
      <c r="BB18" s="81">
        <f t="shared" si="36"/>
        <v>0</v>
      </c>
      <c r="BC18" s="81">
        <f t="shared" si="37"/>
        <v>0</v>
      </c>
      <c r="BD18" s="81">
        <f t="shared" si="38"/>
        <v>0</v>
      </c>
      <c r="BE18" s="81">
        <f t="shared" si="39"/>
        <v>0</v>
      </c>
      <c r="BF18" s="81">
        <f t="shared" si="40"/>
        <v>5</v>
      </c>
      <c r="BG18" s="81">
        <f t="shared" si="41"/>
        <v>0</v>
      </c>
      <c r="BH18" s="81">
        <f t="shared" si="42"/>
        <v>0</v>
      </c>
      <c r="BI18" s="81">
        <f t="shared" si="43"/>
        <v>0</v>
      </c>
      <c r="BJ18" s="81">
        <f t="shared" si="44"/>
        <v>0</v>
      </c>
      <c r="BK18" s="81">
        <f t="shared" si="45"/>
        <v>0</v>
      </c>
      <c r="BL18" s="81">
        <f t="shared" si="46"/>
        <v>0</v>
      </c>
      <c r="BM18" s="81">
        <f t="shared" si="47"/>
        <v>5</v>
      </c>
      <c r="BN18" s="81">
        <f t="shared" si="48"/>
        <v>0</v>
      </c>
      <c r="BO18" s="81">
        <f t="shared" si="49"/>
        <v>0</v>
      </c>
      <c r="BP18" s="81">
        <f t="shared" si="50"/>
        <v>0</v>
      </c>
      <c r="BQ18" s="81">
        <f t="shared" si="51"/>
        <v>0</v>
      </c>
      <c r="BR18" s="81">
        <f t="shared" si="52"/>
        <v>0</v>
      </c>
      <c r="BS18" s="81">
        <f t="shared" si="53"/>
        <v>0</v>
      </c>
      <c r="BT18" s="81">
        <f t="shared" si="54"/>
        <v>0</v>
      </c>
      <c r="BU18" s="81">
        <f t="shared" si="55"/>
        <v>33</v>
      </c>
      <c r="BV18" s="81">
        <f t="shared" si="56"/>
        <v>0</v>
      </c>
      <c r="BW18" s="81">
        <f t="shared" si="57"/>
        <v>0</v>
      </c>
      <c r="BX18" s="81">
        <f t="shared" si="58"/>
        <v>0</v>
      </c>
      <c r="BY18" s="81">
        <f t="shared" si="59"/>
        <v>0</v>
      </c>
      <c r="BZ18" s="81">
        <f t="shared" si="60"/>
        <v>0</v>
      </c>
      <c r="CA18" s="81">
        <f t="shared" si="61"/>
        <v>0</v>
      </c>
      <c r="CB18" s="81">
        <f t="shared" si="62"/>
        <v>0</v>
      </c>
      <c r="CC18" s="81">
        <f t="shared" si="63"/>
        <v>0</v>
      </c>
      <c r="CD18" s="81">
        <f t="shared" si="64"/>
        <v>0</v>
      </c>
      <c r="CE18" s="81">
        <f t="shared" si="65"/>
        <v>0</v>
      </c>
      <c r="CF18" s="81">
        <f t="shared" si="66"/>
        <v>0</v>
      </c>
      <c r="CG18" s="81">
        <f t="shared" si="67"/>
        <v>0</v>
      </c>
      <c r="CH18" s="81">
        <f t="shared" si="68"/>
        <v>0</v>
      </c>
      <c r="CI18" s="81">
        <f t="shared" si="69"/>
        <v>0</v>
      </c>
      <c r="CJ18" s="81">
        <f t="shared" si="70"/>
        <v>0</v>
      </c>
      <c r="CK18" s="81">
        <f t="shared" si="71"/>
        <v>0</v>
      </c>
      <c r="CL18" s="81">
        <f t="shared" si="72"/>
        <v>0</v>
      </c>
      <c r="CM18" s="81">
        <f t="shared" si="73"/>
        <v>0</v>
      </c>
      <c r="CN18" s="81">
        <f t="shared" si="74"/>
        <v>0</v>
      </c>
      <c r="CO18" s="81">
        <f t="shared" si="75"/>
        <v>0</v>
      </c>
      <c r="CP18" s="81">
        <f t="shared" si="76"/>
        <v>0</v>
      </c>
      <c r="CQ18" s="81">
        <f t="shared" si="77"/>
        <v>0</v>
      </c>
      <c r="CR18" s="81">
        <f t="shared" si="78"/>
        <v>0</v>
      </c>
      <c r="CS18" s="81">
        <f t="shared" si="79"/>
        <v>0</v>
      </c>
      <c r="CT18" s="81">
        <f t="shared" si="80"/>
        <v>0</v>
      </c>
      <c r="CU18" s="81">
        <f t="shared" si="81"/>
        <v>0</v>
      </c>
      <c r="CV18" s="81">
        <f t="shared" si="82"/>
        <v>0</v>
      </c>
      <c r="CW18" s="81">
        <f t="shared" si="83"/>
        <v>0</v>
      </c>
      <c r="CX18" s="81">
        <f t="shared" si="84"/>
        <v>0</v>
      </c>
      <c r="CY18" s="81">
        <f t="shared" si="85"/>
        <v>0</v>
      </c>
      <c r="CZ18" s="81">
        <f t="shared" si="86"/>
        <v>0</v>
      </c>
      <c r="DA18" s="81">
        <f t="shared" si="87"/>
        <v>0</v>
      </c>
      <c r="DB18" s="81">
        <f t="shared" si="88"/>
        <v>0</v>
      </c>
      <c r="DC18" s="81">
        <f t="shared" si="89"/>
        <v>0</v>
      </c>
      <c r="DD18" s="81">
        <f t="shared" si="90"/>
        <v>33</v>
      </c>
      <c r="DE18" s="81">
        <f t="shared" si="91"/>
        <v>0</v>
      </c>
      <c r="DF18" s="81">
        <f t="shared" si="92"/>
        <v>0</v>
      </c>
      <c r="DG18" s="81">
        <f t="shared" si="93"/>
        <v>0</v>
      </c>
      <c r="DH18" s="81">
        <f t="shared" si="94"/>
        <v>0</v>
      </c>
      <c r="DI18" s="81">
        <f t="shared" si="95"/>
        <v>0</v>
      </c>
      <c r="DJ18" s="81">
        <f t="shared" si="96"/>
        <v>0</v>
      </c>
      <c r="DK18" s="81">
        <f t="shared" si="97"/>
        <v>0</v>
      </c>
      <c r="DL18" s="81">
        <f t="shared" si="98"/>
        <v>0</v>
      </c>
      <c r="DM18" s="81">
        <f t="shared" si="99"/>
        <v>0</v>
      </c>
      <c r="DN18" s="81">
        <f t="shared" si="100"/>
        <v>0</v>
      </c>
      <c r="DO18" s="81">
        <f t="shared" si="101"/>
        <v>0</v>
      </c>
      <c r="DP18" s="81">
        <f t="shared" si="102"/>
        <v>0</v>
      </c>
      <c r="DQ18" s="81">
        <f t="shared" si="103"/>
        <v>0</v>
      </c>
      <c r="DR18" s="81">
        <f t="shared" si="104"/>
        <v>0</v>
      </c>
      <c r="DS18" s="81">
        <f t="shared" si="105"/>
        <v>0</v>
      </c>
      <c r="DT18" s="81">
        <f t="shared" si="106"/>
        <v>25</v>
      </c>
      <c r="DU18" s="81">
        <f t="shared" si="107"/>
        <v>0</v>
      </c>
      <c r="DV18" s="81">
        <f t="shared" si="108"/>
        <v>0</v>
      </c>
      <c r="DW18" s="81">
        <f t="shared" si="109"/>
        <v>0</v>
      </c>
      <c r="DX18" s="81">
        <f t="shared" si="110"/>
        <v>0</v>
      </c>
      <c r="DY18" s="81">
        <f t="shared" si="111"/>
        <v>0</v>
      </c>
      <c r="DZ18" s="81">
        <f t="shared" si="112"/>
        <v>0</v>
      </c>
      <c r="EA18" s="81">
        <f t="shared" si="113"/>
        <v>0</v>
      </c>
      <c r="EB18" s="81">
        <f t="shared" si="114"/>
        <v>0</v>
      </c>
      <c r="EC18" s="81">
        <f t="shared" si="115"/>
        <v>0</v>
      </c>
      <c r="ED18" s="81">
        <f t="shared" si="116"/>
        <v>0</v>
      </c>
      <c r="EE18" s="81">
        <f t="shared" si="117"/>
        <v>0</v>
      </c>
      <c r="EF18" s="81">
        <f t="shared" si="118"/>
        <v>0</v>
      </c>
      <c r="EG18" s="81">
        <f t="shared" si="119"/>
        <v>0</v>
      </c>
      <c r="EH18" s="81">
        <f t="shared" si="120"/>
        <v>0</v>
      </c>
      <c r="EI18" s="81">
        <f t="shared" si="121"/>
        <v>0</v>
      </c>
      <c r="EJ18" s="81">
        <f t="shared" si="122"/>
        <v>0</v>
      </c>
      <c r="EK18" s="81">
        <f t="shared" si="123"/>
        <v>0</v>
      </c>
      <c r="EL18" s="81">
        <f t="shared" si="124"/>
        <v>0</v>
      </c>
      <c r="EM18" s="81">
        <f t="shared" si="125"/>
        <v>0</v>
      </c>
      <c r="EN18" s="81">
        <f t="shared" si="126"/>
        <v>0</v>
      </c>
      <c r="EO18" s="81">
        <f t="shared" si="127"/>
        <v>0</v>
      </c>
      <c r="EP18" s="81">
        <f t="shared" si="128"/>
        <v>0</v>
      </c>
      <c r="EQ18" s="81">
        <f t="shared" si="129"/>
        <v>0</v>
      </c>
      <c r="ER18" s="81">
        <f t="shared" si="130"/>
        <v>0</v>
      </c>
      <c r="ES18" s="81">
        <f t="shared" si="131"/>
        <v>0</v>
      </c>
      <c r="ET18" s="81">
        <f t="shared" si="132"/>
        <v>0</v>
      </c>
      <c r="EU18" s="81">
        <f t="shared" si="133"/>
        <v>25</v>
      </c>
      <c r="EV18" s="81"/>
      <c r="EW18" s="81">
        <f t="shared" si="134"/>
        <v>8</v>
      </c>
      <c r="EX18" s="81">
        <f t="shared" si="135"/>
        <v>16</v>
      </c>
      <c r="EY18" s="81"/>
      <c r="EZ18" s="81">
        <f t="shared" si="136"/>
        <v>8</v>
      </c>
      <c r="FA18" s="81" t="e">
        <f>IF(P18=#REF!,IF(J18&lt;#REF!,#REF!,FE18),#REF!)</f>
        <v>#REF!</v>
      </c>
      <c r="FB18" s="81" t="e">
        <f>IF(P18=#REF!,IF(J18&lt;#REF!,0,1))</f>
        <v>#REF!</v>
      </c>
      <c r="FC18" s="81" t="e">
        <f>IF(AND(EZ18&gt;=21,EZ18&lt;&gt;0),EZ18,IF(P18&lt;#REF!,"СТОП",FA18+FB18))</f>
        <v>#REF!</v>
      </c>
      <c r="FD18" s="81"/>
      <c r="FE18" s="81">
        <v>15</v>
      </c>
      <c r="FF18" s="81">
        <v>16</v>
      </c>
      <c r="FG18" s="81"/>
      <c r="FH18" s="82">
        <f t="shared" si="137"/>
        <v>0</v>
      </c>
      <c r="FI18" s="82">
        <f t="shared" si="138"/>
        <v>0</v>
      </c>
      <c r="FJ18" s="82">
        <f t="shared" si="139"/>
        <v>0</v>
      </c>
      <c r="FK18" s="82">
        <f t="shared" si="140"/>
        <v>0</v>
      </c>
      <c r="FL18" s="82">
        <f t="shared" si="141"/>
        <v>0</v>
      </c>
      <c r="FM18" s="82">
        <f t="shared" si="142"/>
        <v>0</v>
      </c>
      <c r="FN18" s="82">
        <f t="shared" si="143"/>
        <v>0</v>
      </c>
      <c r="FO18" s="82">
        <f t="shared" si="144"/>
        <v>13</v>
      </c>
      <c r="FP18" s="82">
        <f t="shared" si="145"/>
        <v>0</v>
      </c>
      <c r="FQ18" s="82">
        <f t="shared" si="146"/>
        <v>0</v>
      </c>
      <c r="FR18" s="82">
        <f t="shared" si="147"/>
        <v>0</v>
      </c>
      <c r="FS18" s="82">
        <f t="shared" si="148"/>
        <v>0</v>
      </c>
      <c r="FT18" s="82">
        <f t="shared" si="149"/>
        <v>0</v>
      </c>
      <c r="FU18" s="82">
        <f t="shared" si="150"/>
        <v>0</v>
      </c>
      <c r="FV18" s="82">
        <f t="shared" si="151"/>
        <v>0</v>
      </c>
      <c r="FW18" s="82">
        <f t="shared" si="152"/>
        <v>0</v>
      </c>
      <c r="FX18" s="82">
        <f t="shared" si="153"/>
        <v>0</v>
      </c>
      <c r="FY18" s="82">
        <f t="shared" si="154"/>
        <v>0</v>
      </c>
      <c r="FZ18" s="82">
        <f t="shared" si="155"/>
        <v>0</v>
      </c>
      <c r="GA18" s="82">
        <f t="shared" si="156"/>
        <v>0</v>
      </c>
      <c r="GB18" s="82">
        <f t="shared" si="157"/>
        <v>0</v>
      </c>
      <c r="GC18" s="82">
        <f t="shared" si="158"/>
        <v>0</v>
      </c>
      <c r="GD18" s="82">
        <f t="shared" si="159"/>
        <v>13</v>
      </c>
      <c r="GE18" s="82">
        <f t="shared" si="160"/>
        <v>0</v>
      </c>
      <c r="GF18" s="82">
        <f t="shared" si="161"/>
        <v>0</v>
      </c>
      <c r="GG18" s="82">
        <f t="shared" si="162"/>
        <v>0</v>
      </c>
      <c r="GH18" s="82">
        <f t="shared" si="163"/>
        <v>0</v>
      </c>
      <c r="GI18" s="82">
        <f t="shared" si="164"/>
        <v>0</v>
      </c>
      <c r="GJ18" s="82">
        <f t="shared" si="165"/>
        <v>0</v>
      </c>
      <c r="GK18" s="82">
        <f t="shared" si="166"/>
        <v>0</v>
      </c>
      <c r="GL18" s="82">
        <f t="shared" si="167"/>
        <v>0</v>
      </c>
      <c r="GM18" s="82">
        <f t="shared" si="168"/>
        <v>0</v>
      </c>
      <c r="GN18" s="82">
        <f t="shared" si="169"/>
        <v>0</v>
      </c>
      <c r="GO18" s="82">
        <f t="shared" si="170"/>
        <v>0</v>
      </c>
      <c r="GP18" s="82">
        <f t="shared" si="171"/>
        <v>0</v>
      </c>
      <c r="GQ18" s="82">
        <f t="shared" si="172"/>
        <v>0</v>
      </c>
      <c r="GR18" s="82">
        <f t="shared" si="173"/>
        <v>0</v>
      </c>
      <c r="GS18" s="82">
        <f t="shared" si="174"/>
        <v>0</v>
      </c>
      <c r="GT18" s="82">
        <f t="shared" si="175"/>
        <v>5</v>
      </c>
      <c r="GU18" s="82">
        <f t="shared" si="176"/>
        <v>0</v>
      </c>
      <c r="GV18" s="82">
        <f t="shared" si="177"/>
        <v>0</v>
      </c>
      <c r="GW18" s="82">
        <f t="shared" si="178"/>
        <v>0</v>
      </c>
      <c r="GX18" s="82">
        <f t="shared" si="179"/>
        <v>0</v>
      </c>
      <c r="GY18" s="82">
        <f t="shared" si="180"/>
        <v>0</v>
      </c>
      <c r="GZ18" s="82">
        <f t="shared" si="181"/>
        <v>0</v>
      </c>
      <c r="HA18" s="82">
        <f t="shared" si="182"/>
        <v>5</v>
      </c>
      <c r="HB18" s="82">
        <f t="shared" si="183"/>
        <v>0</v>
      </c>
      <c r="HC18" s="82">
        <f t="shared" si="184"/>
        <v>0</v>
      </c>
      <c r="HD18" s="82">
        <f t="shared" si="185"/>
        <v>0</v>
      </c>
      <c r="HE18" s="82">
        <f t="shared" si="186"/>
        <v>0</v>
      </c>
      <c r="HF18" s="82">
        <f t="shared" si="187"/>
        <v>0</v>
      </c>
      <c r="HG18" s="82">
        <f t="shared" si="188"/>
        <v>0</v>
      </c>
      <c r="HH18" s="82">
        <f t="shared" si="189"/>
        <v>0</v>
      </c>
      <c r="HI18" s="82">
        <f t="shared" si="190"/>
        <v>83</v>
      </c>
      <c r="HJ18" s="82">
        <f t="shared" si="191"/>
        <v>0</v>
      </c>
      <c r="HK18" s="82">
        <f t="shared" si="192"/>
        <v>0</v>
      </c>
      <c r="HL18" s="82">
        <f t="shared" si="193"/>
        <v>0</v>
      </c>
      <c r="HM18" s="82">
        <f t="shared" si="194"/>
        <v>0</v>
      </c>
      <c r="HN18" s="82">
        <f t="shared" si="195"/>
        <v>0</v>
      </c>
      <c r="HO18" s="82">
        <f t="shared" si="196"/>
        <v>0</v>
      </c>
      <c r="HP18" s="82">
        <f t="shared" si="197"/>
        <v>0</v>
      </c>
      <c r="HQ18" s="82">
        <f t="shared" si="198"/>
        <v>0</v>
      </c>
      <c r="HR18" s="82">
        <f t="shared" si="199"/>
        <v>0</v>
      </c>
      <c r="HS18" s="82">
        <f t="shared" si="200"/>
        <v>0</v>
      </c>
      <c r="HT18" s="82">
        <f t="shared" si="201"/>
        <v>0</v>
      </c>
      <c r="HU18" s="82">
        <f t="shared" si="202"/>
        <v>0</v>
      </c>
      <c r="HV18" s="82">
        <f t="shared" si="203"/>
        <v>0</v>
      </c>
      <c r="HW18" s="82">
        <f t="shared" si="204"/>
        <v>0</v>
      </c>
      <c r="HX18" s="82">
        <f t="shared" si="205"/>
        <v>83</v>
      </c>
      <c r="HY18" s="82">
        <f t="shared" si="206"/>
        <v>0</v>
      </c>
      <c r="HZ18" s="82">
        <f t="shared" si="207"/>
        <v>0</v>
      </c>
      <c r="IA18" s="82">
        <f t="shared" si="208"/>
        <v>0</v>
      </c>
      <c r="IB18" s="82">
        <f t="shared" si="209"/>
        <v>0</v>
      </c>
      <c r="IC18" s="82">
        <f t="shared" si="210"/>
        <v>0</v>
      </c>
      <c r="ID18" s="82">
        <f t="shared" si="211"/>
        <v>0</v>
      </c>
      <c r="IE18" s="82">
        <f t="shared" si="212"/>
        <v>0</v>
      </c>
      <c r="IF18" s="82">
        <f t="shared" si="213"/>
        <v>0</v>
      </c>
      <c r="IG18" s="82">
        <f t="shared" si="214"/>
        <v>0</v>
      </c>
      <c r="IH18" s="82">
        <f t="shared" si="215"/>
        <v>0</v>
      </c>
      <c r="II18" s="82">
        <f t="shared" si="216"/>
        <v>0</v>
      </c>
      <c r="IJ18" s="82">
        <f t="shared" si="217"/>
        <v>0</v>
      </c>
      <c r="IK18" s="82">
        <f t="shared" si="218"/>
        <v>0</v>
      </c>
      <c r="IL18" s="82">
        <f t="shared" si="219"/>
        <v>0</v>
      </c>
      <c r="IM18" s="82">
        <f t="shared" si="220"/>
        <v>0</v>
      </c>
      <c r="IN18" s="82">
        <f t="shared" si="221"/>
        <v>63</v>
      </c>
      <c r="IO18" s="82">
        <f t="shared" si="222"/>
        <v>0</v>
      </c>
      <c r="IP18" s="82">
        <f t="shared" si="223"/>
        <v>0</v>
      </c>
      <c r="IQ18" s="82">
        <f t="shared" si="224"/>
        <v>0</v>
      </c>
      <c r="IR18" s="82">
        <f t="shared" si="225"/>
        <v>0</v>
      </c>
      <c r="IS18" s="82">
        <f t="shared" si="226"/>
        <v>0</v>
      </c>
      <c r="IT18" s="82">
        <f t="shared" si="227"/>
        <v>0</v>
      </c>
      <c r="IU18" s="82">
        <f t="shared" si="228"/>
        <v>63</v>
      </c>
      <c r="IV18" s="81"/>
    </row>
    <row r="19" spans="1:256" s="84" customFormat="1" ht="99">
      <c r="A19" s="70">
        <v>10</v>
      </c>
      <c r="B19" s="57">
        <v>8</v>
      </c>
      <c r="C19" s="86" t="s">
        <v>205</v>
      </c>
      <c r="D19" s="89" t="s">
        <v>28</v>
      </c>
      <c r="E19" s="66" t="s">
        <v>54</v>
      </c>
      <c r="F19" s="58" t="s">
        <v>188</v>
      </c>
      <c r="G19" s="57" t="s">
        <v>36</v>
      </c>
      <c r="H19" s="44">
        <v>6</v>
      </c>
      <c r="I19" s="101">
        <v>15</v>
      </c>
      <c r="J19" s="101">
        <v>9</v>
      </c>
      <c r="K19" s="45">
        <v>12</v>
      </c>
      <c r="L19" s="46">
        <v>9</v>
      </c>
      <c r="M19" s="101">
        <v>12</v>
      </c>
      <c r="N19" s="101">
        <v>24</v>
      </c>
      <c r="O19" s="62">
        <v>0</v>
      </c>
      <c r="P19" s="153">
        <f t="shared" si="0"/>
        <v>39</v>
      </c>
      <c r="Q19" s="85">
        <f t="shared" si="1"/>
        <v>27</v>
      </c>
      <c r="R19" s="81"/>
      <c r="S19" s="80"/>
      <c r="T19" s="81">
        <f t="shared" si="2"/>
        <v>0</v>
      </c>
      <c r="U19" s="81">
        <f t="shared" si="3"/>
        <v>0</v>
      </c>
      <c r="V19" s="81">
        <f t="shared" si="4"/>
        <v>0</v>
      </c>
      <c r="W19" s="81">
        <f t="shared" si="5"/>
        <v>0</v>
      </c>
      <c r="X19" s="81">
        <f t="shared" si="6"/>
        <v>0</v>
      </c>
      <c r="Y19" s="81">
        <f t="shared" si="7"/>
        <v>15</v>
      </c>
      <c r="Z19" s="81">
        <f t="shared" si="8"/>
        <v>0</v>
      </c>
      <c r="AA19" s="81">
        <f t="shared" si="9"/>
        <v>0</v>
      </c>
      <c r="AB19" s="81">
        <f t="shared" si="10"/>
        <v>0</v>
      </c>
      <c r="AC19" s="81">
        <f t="shared" si="11"/>
        <v>0</v>
      </c>
      <c r="AD19" s="81">
        <f t="shared" si="12"/>
        <v>0</v>
      </c>
      <c r="AE19" s="81">
        <f t="shared" si="13"/>
        <v>0</v>
      </c>
      <c r="AF19" s="81">
        <f t="shared" si="14"/>
        <v>0</v>
      </c>
      <c r="AG19" s="81">
        <f t="shared" si="15"/>
        <v>0</v>
      </c>
      <c r="AH19" s="81">
        <f t="shared" si="16"/>
        <v>0</v>
      </c>
      <c r="AI19" s="81">
        <f t="shared" si="17"/>
        <v>0</v>
      </c>
      <c r="AJ19" s="81">
        <f t="shared" si="18"/>
        <v>0</v>
      </c>
      <c r="AK19" s="81">
        <f t="shared" si="19"/>
        <v>0</v>
      </c>
      <c r="AL19" s="81">
        <f t="shared" si="20"/>
        <v>0</v>
      </c>
      <c r="AM19" s="81">
        <f t="shared" si="21"/>
        <v>0</v>
      </c>
      <c r="AN19" s="81">
        <f t="shared" si="22"/>
        <v>0</v>
      </c>
      <c r="AO19" s="81">
        <f t="shared" si="23"/>
        <v>0</v>
      </c>
      <c r="AP19" s="81">
        <f t="shared" si="24"/>
        <v>15</v>
      </c>
      <c r="AQ19" s="81">
        <f t="shared" si="25"/>
        <v>0</v>
      </c>
      <c r="AR19" s="81">
        <f t="shared" si="26"/>
        <v>0</v>
      </c>
      <c r="AS19" s="81">
        <f t="shared" si="27"/>
        <v>0</v>
      </c>
      <c r="AT19" s="81">
        <f t="shared" si="28"/>
        <v>0</v>
      </c>
      <c r="AU19" s="81">
        <f t="shared" si="29"/>
        <v>0</v>
      </c>
      <c r="AV19" s="81">
        <f t="shared" si="30"/>
        <v>0</v>
      </c>
      <c r="AW19" s="81">
        <f t="shared" si="31"/>
        <v>0</v>
      </c>
      <c r="AX19" s="81">
        <f t="shared" si="32"/>
        <v>0</v>
      </c>
      <c r="AY19" s="81">
        <f t="shared" si="33"/>
        <v>12</v>
      </c>
      <c r="AZ19" s="81">
        <f t="shared" si="34"/>
        <v>0</v>
      </c>
      <c r="BA19" s="81">
        <f t="shared" si="35"/>
        <v>0</v>
      </c>
      <c r="BB19" s="81">
        <f t="shared" si="36"/>
        <v>0</v>
      </c>
      <c r="BC19" s="81">
        <f t="shared" si="37"/>
        <v>0</v>
      </c>
      <c r="BD19" s="81">
        <f t="shared" si="38"/>
        <v>0</v>
      </c>
      <c r="BE19" s="81">
        <f t="shared" si="39"/>
        <v>0</v>
      </c>
      <c r="BF19" s="81">
        <f t="shared" si="40"/>
        <v>0</v>
      </c>
      <c r="BG19" s="81">
        <f t="shared" si="41"/>
        <v>0</v>
      </c>
      <c r="BH19" s="81">
        <f t="shared" si="42"/>
        <v>0</v>
      </c>
      <c r="BI19" s="81">
        <f t="shared" si="43"/>
        <v>0</v>
      </c>
      <c r="BJ19" s="81">
        <f t="shared" si="44"/>
        <v>0</v>
      </c>
      <c r="BK19" s="81">
        <f t="shared" si="45"/>
        <v>0</v>
      </c>
      <c r="BL19" s="81">
        <f t="shared" si="46"/>
        <v>0</v>
      </c>
      <c r="BM19" s="81">
        <f t="shared" si="47"/>
        <v>12</v>
      </c>
      <c r="BN19" s="81">
        <f t="shared" si="48"/>
        <v>0</v>
      </c>
      <c r="BO19" s="81">
        <f t="shared" si="49"/>
        <v>0</v>
      </c>
      <c r="BP19" s="81">
        <f t="shared" si="50"/>
        <v>0</v>
      </c>
      <c r="BQ19" s="81">
        <f t="shared" si="51"/>
        <v>0</v>
      </c>
      <c r="BR19" s="81">
        <f t="shared" si="52"/>
        <v>0</v>
      </c>
      <c r="BS19" s="81">
        <f t="shared" si="53"/>
        <v>35</v>
      </c>
      <c r="BT19" s="81">
        <f t="shared" si="54"/>
        <v>0</v>
      </c>
      <c r="BU19" s="81">
        <f t="shared" si="55"/>
        <v>0</v>
      </c>
      <c r="BV19" s="81">
        <f t="shared" si="56"/>
        <v>0</v>
      </c>
      <c r="BW19" s="81">
        <f t="shared" si="57"/>
        <v>0</v>
      </c>
      <c r="BX19" s="81">
        <f t="shared" si="58"/>
        <v>0</v>
      </c>
      <c r="BY19" s="81">
        <f t="shared" si="59"/>
        <v>0</v>
      </c>
      <c r="BZ19" s="81">
        <f t="shared" si="60"/>
        <v>0</v>
      </c>
      <c r="CA19" s="81">
        <f t="shared" si="61"/>
        <v>0</v>
      </c>
      <c r="CB19" s="81">
        <f t="shared" si="62"/>
        <v>0</v>
      </c>
      <c r="CC19" s="81">
        <f t="shared" si="63"/>
        <v>0</v>
      </c>
      <c r="CD19" s="81">
        <f t="shared" si="64"/>
        <v>0</v>
      </c>
      <c r="CE19" s="81">
        <f t="shared" si="65"/>
        <v>0</v>
      </c>
      <c r="CF19" s="81">
        <f t="shared" si="66"/>
        <v>0</v>
      </c>
      <c r="CG19" s="81">
        <f t="shared" si="67"/>
        <v>0</v>
      </c>
      <c r="CH19" s="81">
        <f t="shared" si="68"/>
        <v>0</v>
      </c>
      <c r="CI19" s="81">
        <f t="shared" si="69"/>
        <v>0</v>
      </c>
      <c r="CJ19" s="81">
        <f t="shared" si="70"/>
        <v>0</v>
      </c>
      <c r="CK19" s="81">
        <f t="shared" si="71"/>
        <v>0</v>
      </c>
      <c r="CL19" s="81">
        <f t="shared" si="72"/>
        <v>0</v>
      </c>
      <c r="CM19" s="81">
        <f t="shared" si="73"/>
        <v>0</v>
      </c>
      <c r="CN19" s="81">
        <f t="shared" si="74"/>
        <v>0</v>
      </c>
      <c r="CO19" s="81">
        <f t="shared" si="75"/>
        <v>0</v>
      </c>
      <c r="CP19" s="81">
        <f t="shared" si="76"/>
        <v>0</v>
      </c>
      <c r="CQ19" s="81">
        <f t="shared" si="77"/>
        <v>0</v>
      </c>
      <c r="CR19" s="81">
        <f t="shared" si="78"/>
        <v>0</v>
      </c>
      <c r="CS19" s="81">
        <f t="shared" si="79"/>
        <v>0</v>
      </c>
      <c r="CT19" s="81">
        <f t="shared" si="80"/>
        <v>0</v>
      </c>
      <c r="CU19" s="81">
        <f t="shared" si="81"/>
        <v>0</v>
      </c>
      <c r="CV19" s="81">
        <f t="shared" si="82"/>
        <v>0</v>
      </c>
      <c r="CW19" s="81">
        <f t="shared" si="83"/>
        <v>0</v>
      </c>
      <c r="CX19" s="81">
        <f t="shared" si="84"/>
        <v>0</v>
      </c>
      <c r="CY19" s="81">
        <f t="shared" si="85"/>
        <v>0</v>
      </c>
      <c r="CZ19" s="81">
        <f t="shared" si="86"/>
        <v>0</v>
      </c>
      <c r="DA19" s="81">
        <f t="shared" si="87"/>
        <v>0</v>
      </c>
      <c r="DB19" s="81">
        <f t="shared" si="88"/>
        <v>0</v>
      </c>
      <c r="DC19" s="81">
        <f t="shared" si="89"/>
        <v>0</v>
      </c>
      <c r="DD19" s="81">
        <f t="shared" si="90"/>
        <v>35</v>
      </c>
      <c r="DE19" s="81">
        <f t="shared" si="91"/>
        <v>0</v>
      </c>
      <c r="DF19" s="81">
        <f t="shared" si="92"/>
        <v>0</v>
      </c>
      <c r="DG19" s="81">
        <f t="shared" si="93"/>
        <v>0</v>
      </c>
      <c r="DH19" s="81">
        <f t="shared" si="94"/>
        <v>0</v>
      </c>
      <c r="DI19" s="81">
        <f t="shared" si="95"/>
        <v>0</v>
      </c>
      <c r="DJ19" s="81">
        <f t="shared" si="96"/>
        <v>0</v>
      </c>
      <c r="DK19" s="81">
        <f t="shared" si="97"/>
        <v>0</v>
      </c>
      <c r="DL19" s="81">
        <f t="shared" si="98"/>
        <v>0</v>
      </c>
      <c r="DM19" s="81">
        <f t="shared" si="99"/>
        <v>32</v>
      </c>
      <c r="DN19" s="81">
        <f t="shared" si="100"/>
        <v>0</v>
      </c>
      <c r="DO19" s="81">
        <f t="shared" si="101"/>
        <v>0</v>
      </c>
      <c r="DP19" s="81">
        <f t="shared" si="102"/>
        <v>0</v>
      </c>
      <c r="DQ19" s="81">
        <f t="shared" si="103"/>
        <v>0</v>
      </c>
      <c r="DR19" s="81">
        <f t="shared" si="104"/>
        <v>0</v>
      </c>
      <c r="DS19" s="81">
        <f t="shared" si="105"/>
        <v>0</v>
      </c>
      <c r="DT19" s="81">
        <f t="shared" si="106"/>
        <v>0</v>
      </c>
      <c r="DU19" s="81">
        <f t="shared" si="107"/>
        <v>0</v>
      </c>
      <c r="DV19" s="81">
        <f t="shared" si="108"/>
        <v>0</v>
      </c>
      <c r="DW19" s="81">
        <f t="shared" si="109"/>
        <v>0</v>
      </c>
      <c r="DX19" s="81">
        <f t="shared" si="110"/>
        <v>0</v>
      </c>
      <c r="DY19" s="81">
        <f t="shared" si="111"/>
        <v>0</v>
      </c>
      <c r="DZ19" s="81">
        <f t="shared" si="112"/>
        <v>0</v>
      </c>
      <c r="EA19" s="81">
        <f t="shared" si="113"/>
        <v>0</v>
      </c>
      <c r="EB19" s="81">
        <f t="shared" si="114"/>
        <v>0</v>
      </c>
      <c r="EC19" s="81">
        <f t="shared" si="115"/>
        <v>0</v>
      </c>
      <c r="ED19" s="81">
        <f t="shared" si="116"/>
        <v>0</v>
      </c>
      <c r="EE19" s="81">
        <f t="shared" si="117"/>
        <v>0</v>
      </c>
      <c r="EF19" s="81">
        <f t="shared" si="118"/>
        <v>0</v>
      </c>
      <c r="EG19" s="81">
        <f t="shared" si="119"/>
        <v>0</v>
      </c>
      <c r="EH19" s="81">
        <f t="shared" si="120"/>
        <v>0</v>
      </c>
      <c r="EI19" s="81">
        <f t="shared" si="121"/>
        <v>0</v>
      </c>
      <c r="EJ19" s="81">
        <f t="shared" si="122"/>
        <v>0</v>
      </c>
      <c r="EK19" s="81">
        <f t="shared" si="123"/>
        <v>0</v>
      </c>
      <c r="EL19" s="81">
        <f t="shared" si="124"/>
        <v>0</v>
      </c>
      <c r="EM19" s="81">
        <f t="shared" si="125"/>
        <v>0</v>
      </c>
      <c r="EN19" s="81">
        <f t="shared" si="126"/>
        <v>0</v>
      </c>
      <c r="EO19" s="81">
        <f t="shared" si="127"/>
        <v>0</v>
      </c>
      <c r="EP19" s="81">
        <f t="shared" si="128"/>
        <v>0</v>
      </c>
      <c r="EQ19" s="81">
        <f t="shared" si="129"/>
        <v>0</v>
      </c>
      <c r="ER19" s="81">
        <f t="shared" si="130"/>
        <v>0</v>
      </c>
      <c r="ES19" s="81">
        <f t="shared" si="131"/>
        <v>0</v>
      </c>
      <c r="ET19" s="81">
        <f t="shared" si="132"/>
        <v>0</v>
      </c>
      <c r="EU19" s="81">
        <f t="shared" si="133"/>
        <v>32</v>
      </c>
      <c r="EV19" s="81"/>
      <c r="EW19" s="81">
        <f t="shared" si="134"/>
        <v>6</v>
      </c>
      <c r="EX19" s="81">
        <f t="shared" si="135"/>
        <v>9</v>
      </c>
      <c r="EY19" s="81"/>
      <c r="EZ19" s="81">
        <f t="shared" si="136"/>
        <v>6</v>
      </c>
      <c r="FA19" s="81" t="e">
        <f>IF(P19=#REF!,IF(J19&lt;#REF!,#REF!,FE19),#REF!)</f>
        <v>#REF!</v>
      </c>
      <c r="FB19" s="81" t="e">
        <f>IF(P19=#REF!,IF(J19&lt;#REF!,0,1))</f>
        <v>#REF!</v>
      </c>
      <c r="FC19" s="81" t="e">
        <f>IF(AND(EZ19&gt;=21,EZ19&lt;&gt;0),EZ19,IF(P19&lt;#REF!,"СТОП",FA19+FB19))</f>
        <v>#REF!</v>
      </c>
      <c r="FD19" s="81"/>
      <c r="FE19" s="81">
        <v>15</v>
      </c>
      <c r="FF19" s="81">
        <v>16</v>
      </c>
      <c r="FG19" s="81"/>
      <c r="FH19" s="82">
        <f t="shared" si="137"/>
        <v>0</v>
      </c>
      <c r="FI19" s="82">
        <f t="shared" si="138"/>
        <v>0</v>
      </c>
      <c r="FJ19" s="82">
        <f t="shared" si="139"/>
        <v>0</v>
      </c>
      <c r="FK19" s="82">
        <f t="shared" si="140"/>
        <v>0</v>
      </c>
      <c r="FL19" s="82">
        <f t="shared" si="141"/>
        <v>0</v>
      </c>
      <c r="FM19" s="82">
        <f t="shared" si="142"/>
        <v>15</v>
      </c>
      <c r="FN19" s="82">
        <f t="shared" si="143"/>
        <v>0</v>
      </c>
      <c r="FO19" s="82">
        <f t="shared" si="144"/>
        <v>0</v>
      </c>
      <c r="FP19" s="82">
        <f t="shared" si="145"/>
        <v>0</v>
      </c>
      <c r="FQ19" s="82">
        <f t="shared" si="146"/>
        <v>0</v>
      </c>
      <c r="FR19" s="82">
        <f t="shared" si="147"/>
        <v>0</v>
      </c>
      <c r="FS19" s="82">
        <f t="shared" si="148"/>
        <v>0</v>
      </c>
      <c r="FT19" s="82">
        <f t="shared" si="149"/>
        <v>0</v>
      </c>
      <c r="FU19" s="82">
        <f t="shared" si="150"/>
        <v>0</v>
      </c>
      <c r="FV19" s="82">
        <f t="shared" si="151"/>
        <v>0</v>
      </c>
      <c r="FW19" s="82">
        <f t="shared" si="152"/>
        <v>0</v>
      </c>
      <c r="FX19" s="82">
        <f t="shared" si="153"/>
        <v>0</v>
      </c>
      <c r="FY19" s="82">
        <f t="shared" si="154"/>
        <v>0</v>
      </c>
      <c r="FZ19" s="82">
        <f t="shared" si="155"/>
        <v>0</v>
      </c>
      <c r="GA19" s="82">
        <f t="shared" si="156"/>
        <v>0</v>
      </c>
      <c r="GB19" s="82">
        <f t="shared" si="157"/>
        <v>0</v>
      </c>
      <c r="GC19" s="82">
        <f t="shared" si="158"/>
        <v>0</v>
      </c>
      <c r="GD19" s="82">
        <f t="shared" si="159"/>
        <v>15</v>
      </c>
      <c r="GE19" s="82">
        <f t="shared" si="160"/>
        <v>0</v>
      </c>
      <c r="GF19" s="82">
        <f t="shared" si="161"/>
        <v>0</v>
      </c>
      <c r="GG19" s="82">
        <f t="shared" si="162"/>
        <v>0</v>
      </c>
      <c r="GH19" s="82">
        <f t="shared" si="163"/>
        <v>0</v>
      </c>
      <c r="GI19" s="82">
        <f t="shared" si="164"/>
        <v>0</v>
      </c>
      <c r="GJ19" s="82">
        <f t="shared" si="165"/>
        <v>0</v>
      </c>
      <c r="GK19" s="82">
        <f t="shared" si="166"/>
        <v>0</v>
      </c>
      <c r="GL19" s="82">
        <f t="shared" si="167"/>
        <v>0</v>
      </c>
      <c r="GM19" s="82">
        <f t="shared" si="168"/>
        <v>12</v>
      </c>
      <c r="GN19" s="82">
        <f t="shared" si="169"/>
        <v>0</v>
      </c>
      <c r="GO19" s="82">
        <f t="shared" si="170"/>
        <v>0</v>
      </c>
      <c r="GP19" s="82">
        <f t="shared" si="171"/>
        <v>0</v>
      </c>
      <c r="GQ19" s="82">
        <f t="shared" si="172"/>
        <v>0</v>
      </c>
      <c r="GR19" s="82">
        <f t="shared" si="173"/>
        <v>0</v>
      </c>
      <c r="GS19" s="82">
        <f t="shared" si="174"/>
        <v>0</v>
      </c>
      <c r="GT19" s="82">
        <f t="shared" si="175"/>
        <v>0</v>
      </c>
      <c r="GU19" s="82">
        <f t="shared" si="176"/>
        <v>0</v>
      </c>
      <c r="GV19" s="82">
        <f t="shared" si="177"/>
        <v>0</v>
      </c>
      <c r="GW19" s="82">
        <f t="shared" si="178"/>
        <v>0</v>
      </c>
      <c r="GX19" s="82">
        <f t="shared" si="179"/>
        <v>0</v>
      </c>
      <c r="GY19" s="82">
        <f t="shared" si="180"/>
        <v>0</v>
      </c>
      <c r="GZ19" s="82">
        <f t="shared" si="181"/>
        <v>0</v>
      </c>
      <c r="HA19" s="82">
        <f t="shared" si="182"/>
        <v>12</v>
      </c>
      <c r="HB19" s="82">
        <f t="shared" si="183"/>
        <v>0</v>
      </c>
      <c r="HC19" s="82">
        <f t="shared" si="184"/>
        <v>0</v>
      </c>
      <c r="HD19" s="82">
        <f t="shared" si="185"/>
        <v>0</v>
      </c>
      <c r="HE19" s="82">
        <f t="shared" si="186"/>
        <v>0</v>
      </c>
      <c r="HF19" s="82">
        <f t="shared" si="187"/>
        <v>0</v>
      </c>
      <c r="HG19" s="82">
        <f t="shared" si="188"/>
        <v>88</v>
      </c>
      <c r="HH19" s="82">
        <f t="shared" si="189"/>
        <v>0</v>
      </c>
      <c r="HI19" s="82">
        <f t="shared" si="190"/>
        <v>0</v>
      </c>
      <c r="HJ19" s="82">
        <f t="shared" si="191"/>
        <v>0</v>
      </c>
      <c r="HK19" s="82">
        <f t="shared" si="192"/>
        <v>0</v>
      </c>
      <c r="HL19" s="82">
        <f t="shared" si="193"/>
        <v>0</v>
      </c>
      <c r="HM19" s="82">
        <f t="shared" si="194"/>
        <v>0</v>
      </c>
      <c r="HN19" s="82">
        <f t="shared" si="195"/>
        <v>0</v>
      </c>
      <c r="HO19" s="82">
        <f t="shared" si="196"/>
        <v>0</v>
      </c>
      <c r="HP19" s="82">
        <f t="shared" si="197"/>
        <v>0</v>
      </c>
      <c r="HQ19" s="82">
        <f t="shared" si="198"/>
        <v>0</v>
      </c>
      <c r="HR19" s="82">
        <f t="shared" si="199"/>
        <v>0</v>
      </c>
      <c r="HS19" s="82">
        <f t="shared" si="200"/>
        <v>0</v>
      </c>
      <c r="HT19" s="82">
        <f t="shared" si="201"/>
        <v>0</v>
      </c>
      <c r="HU19" s="82">
        <f t="shared" si="202"/>
        <v>0</v>
      </c>
      <c r="HV19" s="82">
        <f t="shared" si="203"/>
        <v>0</v>
      </c>
      <c r="HW19" s="82">
        <f t="shared" si="204"/>
        <v>0</v>
      </c>
      <c r="HX19" s="82">
        <f t="shared" si="205"/>
        <v>88</v>
      </c>
      <c r="HY19" s="82">
        <f t="shared" si="206"/>
        <v>0</v>
      </c>
      <c r="HZ19" s="82">
        <f t="shared" si="207"/>
        <v>0</v>
      </c>
      <c r="IA19" s="82">
        <f t="shared" si="208"/>
        <v>0</v>
      </c>
      <c r="IB19" s="82">
        <f t="shared" si="209"/>
        <v>0</v>
      </c>
      <c r="IC19" s="82">
        <f t="shared" si="210"/>
        <v>0</v>
      </c>
      <c r="ID19" s="82">
        <f t="shared" si="211"/>
        <v>0</v>
      </c>
      <c r="IE19" s="82">
        <f t="shared" si="212"/>
        <v>0</v>
      </c>
      <c r="IF19" s="82">
        <f t="shared" si="213"/>
        <v>0</v>
      </c>
      <c r="IG19" s="82">
        <f t="shared" si="214"/>
        <v>80</v>
      </c>
      <c r="IH19" s="82">
        <f t="shared" si="215"/>
        <v>0</v>
      </c>
      <c r="II19" s="82">
        <f t="shared" si="216"/>
        <v>0</v>
      </c>
      <c r="IJ19" s="82">
        <f t="shared" si="217"/>
        <v>0</v>
      </c>
      <c r="IK19" s="82">
        <f t="shared" si="218"/>
        <v>0</v>
      </c>
      <c r="IL19" s="82">
        <f t="shared" si="219"/>
        <v>0</v>
      </c>
      <c r="IM19" s="82">
        <f t="shared" si="220"/>
        <v>0</v>
      </c>
      <c r="IN19" s="82">
        <f t="shared" si="221"/>
        <v>0</v>
      </c>
      <c r="IO19" s="82">
        <f t="shared" si="222"/>
        <v>0</v>
      </c>
      <c r="IP19" s="82">
        <f t="shared" si="223"/>
        <v>0</v>
      </c>
      <c r="IQ19" s="82">
        <f t="shared" si="224"/>
        <v>0</v>
      </c>
      <c r="IR19" s="82">
        <f t="shared" si="225"/>
        <v>0</v>
      </c>
      <c r="IS19" s="82">
        <f t="shared" si="226"/>
        <v>0</v>
      </c>
      <c r="IT19" s="82">
        <f t="shared" si="227"/>
        <v>0</v>
      </c>
      <c r="IU19" s="82">
        <f t="shared" si="228"/>
        <v>80</v>
      </c>
      <c r="IV19" s="81"/>
    </row>
    <row r="20" spans="1:256" s="84" customFormat="1" ht="99">
      <c r="A20" s="70">
        <v>11</v>
      </c>
      <c r="B20" s="57">
        <v>555</v>
      </c>
      <c r="C20" s="86" t="s">
        <v>215</v>
      </c>
      <c r="D20" s="89" t="s">
        <v>28</v>
      </c>
      <c r="E20" s="66" t="s">
        <v>128</v>
      </c>
      <c r="F20" s="58" t="s">
        <v>283</v>
      </c>
      <c r="G20" s="57" t="s">
        <v>36</v>
      </c>
      <c r="H20" s="44" t="s">
        <v>4</v>
      </c>
      <c r="I20" s="101">
        <v>0</v>
      </c>
      <c r="J20" s="101">
        <v>5</v>
      </c>
      <c r="K20" s="45">
        <v>16</v>
      </c>
      <c r="L20" s="46">
        <v>6</v>
      </c>
      <c r="M20" s="101">
        <v>15</v>
      </c>
      <c r="N20" s="101" t="s">
        <v>4</v>
      </c>
      <c r="O20" s="62">
        <v>0</v>
      </c>
      <c r="P20" s="153">
        <f t="shared" si="0"/>
        <v>31</v>
      </c>
      <c r="Q20" s="85">
        <f t="shared" si="1"/>
        <v>16</v>
      </c>
      <c r="R20" s="81"/>
      <c r="S20" s="80"/>
      <c r="T20" s="81">
        <f t="shared" si="2"/>
        <v>0</v>
      </c>
      <c r="U20" s="81">
        <f t="shared" si="3"/>
        <v>0</v>
      </c>
      <c r="V20" s="81">
        <f t="shared" si="4"/>
        <v>0</v>
      </c>
      <c r="W20" s="81">
        <f t="shared" si="5"/>
        <v>0</v>
      </c>
      <c r="X20" s="81">
        <f t="shared" si="6"/>
        <v>0</v>
      </c>
      <c r="Y20" s="81">
        <f t="shared" si="7"/>
        <v>0</v>
      </c>
      <c r="Z20" s="81">
        <f t="shared" si="8"/>
        <v>0</v>
      </c>
      <c r="AA20" s="81">
        <f t="shared" si="9"/>
        <v>0</v>
      </c>
      <c r="AB20" s="81">
        <f t="shared" si="10"/>
        <v>0</v>
      </c>
      <c r="AC20" s="81">
        <f t="shared" si="11"/>
        <v>0</v>
      </c>
      <c r="AD20" s="81">
        <f t="shared" si="12"/>
        <v>0</v>
      </c>
      <c r="AE20" s="81">
        <f t="shared" si="13"/>
        <v>0</v>
      </c>
      <c r="AF20" s="81">
        <f t="shared" si="14"/>
        <v>0</v>
      </c>
      <c r="AG20" s="81">
        <f t="shared" si="15"/>
        <v>0</v>
      </c>
      <c r="AH20" s="81">
        <f t="shared" si="16"/>
        <v>0</v>
      </c>
      <c r="AI20" s="81">
        <f t="shared" si="17"/>
        <v>0</v>
      </c>
      <c r="AJ20" s="81">
        <f t="shared" si="18"/>
        <v>0</v>
      </c>
      <c r="AK20" s="81">
        <f t="shared" si="19"/>
        <v>0</v>
      </c>
      <c r="AL20" s="81">
        <f t="shared" si="20"/>
        <v>0</v>
      </c>
      <c r="AM20" s="81">
        <f t="shared" si="21"/>
        <v>0</v>
      </c>
      <c r="AN20" s="81">
        <f t="shared" si="22"/>
        <v>0</v>
      </c>
      <c r="AO20" s="81">
        <f t="shared" si="23"/>
        <v>0</v>
      </c>
      <c r="AP20" s="81">
        <f t="shared" si="24"/>
        <v>0</v>
      </c>
      <c r="AQ20" s="81">
        <f t="shared" si="25"/>
        <v>0</v>
      </c>
      <c r="AR20" s="81">
        <f t="shared" si="26"/>
        <v>0</v>
      </c>
      <c r="AS20" s="81">
        <f t="shared" si="27"/>
        <v>0</v>
      </c>
      <c r="AT20" s="81">
        <f t="shared" si="28"/>
        <v>0</v>
      </c>
      <c r="AU20" s="81">
        <f t="shared" si="29"/>
        <v>16</v>
      </c>
      <c r="AV20" s="81">
        <f t="shared" si="30"/>
        <v>0</v>
      </c>
      <c r="AW20" s="81">
        <f t="shared" si="31"/>
        <v>0</v>
      </c>
      <c r="AX20" s="81">
        <f t="shared" si="32"/>
        <v>0</v>
      </c>
      <c r="AY20" s="81">
        <f t="shared" si="33"/>
        <v>0</v>
      </c>
      <c r="AZ20" s="81">
        <f t="shared" si="34"/>
        <v>0</v>
      </c>
      <c r="BA20" s="81">
        <f t="shared" si="35"/>
        <v>0</v>
      </c>
      <c r="BB20" s="81">
        <f t="shared" si="36"/>
        <v>0</v>
      </c>
      <c r="BC20" s="81">
        <f t="shared" si="37"/>
        <v>0</v>
      </c>
      <c r="BD20" s="81">
        <f t="shared" si="38"/>
        <v>0</v>
      </c>
      <c r="BE20" s="81">
        <f t="shared" si="39"/>
        <v>0</v>
      </c>
      <c r="BF20" s="81">
        <f t="shared" si="40"/>
        <v>0</v>
      </c>
      <c r="BG20" s="81">
        <f t="shared" si="41"/>
        <v>0</v>
      </c>
      <c r="BH20" s="81">
        <f t="shared" si="42"/>
        <v>0</v>
      </c>
      <c r="BI20" s="81">
        <f t="shared" si="43"/>
        <v>0</v>
      </c>
      <c r="BJ20" s="81">
        <f t="shared" si="44"/>
        <v>0</v>
      </c>
      <c r="BK20" s="81">
        <f t="shared" si="45"/>
        <v>0</v>
      </c>
      <c r="BL20" s="81">
        <f t="shared" si="46"/>
        <v>0</v>
      </c>
      <c r="BM20" s="81">
        <f t="shared" si="47"/>
        <v>16</v>
      </c>
      <c r="BN20" s="81">
        <f t="shared" si="48"/>
        <v>0</v>
      </c>
      <c r="BO20" s="81">
        <f t="shared" si="49"/>
        <v>0</v>
      </c>
      <c r="BP20" s="81">
        <f t="shared" si="50"/>
        <v>0</v>
      </c>
      <c r="BQ20" s="81">
        <f t="shared" si="51"/>
        <v>0</v>
      </c>
      <c r="BR20" s="81">
        <f t="shared" si="52"/>
        <v>0</v>
      </c>
      <c r="BS20" s="81">
        <f t="shared" si="53"/>
        <v>0</v>
      </c>
      <c r="BT20" s="81">
        <f t="shared" si="54"/>
        <v>0</v>
      </c>
      <c r="BU20" s="81">
        <f t="shared" si="55"/>
        <v>0</v>
      </c>
      <c r="BV20" s="81">
        <f t="shared" si="56"/>
        <v>0</v>
      </c>
      <c r="BW20" s="81">
        <f t="shared" si="57"/>
        <v>0</v>
      </c>
      <c r="BX20" s="81">
        <f t="shared" si="58"/>
        <v>0</v>
      </c>
      <c r="BY20" s="81">
        <f t="shared" si="59"/>
        <v>0</v>
      </c>
      <c r="BZ20" s="81">
        <f t="shared" si="60"/>
        <v>0</v>
      </c>
      <c r="CA20" s="81">
        <f t="shared" si="61"/>
        <v>0</v>
      </c>
      <c r="CB20" s="81">
        <f t="shared" si="62"/>
        <v>0</v>
      </c>
      <c r="CC20" s="81">
        <f t="shared" si="63"/>
        <v>0</v>
      </c>
      <c r="CD20" s="81">
        <f t="shared" si="64"/>
        <v>0</v>
      </c>
      <c r="CE20" s="81">
        <f t="shared" si="65"/>
        <v>0</v>
      </c>
      <c r="CF20" s="81">
        <f t="shared" si="66"/>
        <v>0</v>
      </c>
      <c r="CG20" s="81">
        <f t="shared" si="67"/>
        <v>0</v>
      </c>
      <c r="CH20" s="81">
        <f t="shared" si="68"/>
        <v>0</v>
      </c>
      <c r="CI20" s="81">
        <f t="shared" si="69"/>
        <v>0</v>
      </c>
      <c r="CJ20" s="81">
        <f t="shared" si="70"/>
        <v>0</v>
      </c>
      <c r="CK20" s="81">
        <f t="shared" si="71"/>
        <v>0</v>
      </c>
      <c r="CL20" s="81">
        <f t="shared" si="72"/>
        <v>0</v>
      </c>
      <c r="CM20" s="81">
        <f t="shared" si="73"/>
        <v>0</v>
      </c>
      <c r="CN20" s="81">
        <f t="shared" si="74"/>
        <v>0</v>
      </c>
      <c r="CO20" s="81">
        <f t="shared" si="75"/>
        <v>0</v>
      </c>
      <c r="CP20" s="81">
        <f t="shared" si="76"/>
        <v>0</v>
      </c>
      <c r="CQ20" s="81">
        <f t="shared" si="77"/>
        <v>0</v>
      </c>
      <c r="CR20" s="81">
        <f t="shared" si="78"/>
        <v>0</v>
      </c>
      <c r="CS20" s="81">
        <f t="shared" si="79"/>
        <v>0</v>
      </c>
      <c r="CT20" s="81">
        <f t="shared" si="80"/>
        <v>0</v>
      </c>
      <c r="CU20" s="81">
        <f t="shared" si="81"/>
        <v>0</v>
      </c>
      <c r="CV20" s="81">
        <f t="shared" si="82"/>
        <v>0</v>
      </c>
      <c r="CW20" s="81">
        <f t="shared" si="83"/>
        <v>0</v>
      </c>
      <c r="CX20" s="81">
        <f t="shared" si="84"/>
        <v>0</v>
      </c>
      <c r="CY20" s="81">
        <f t="shared" si="85"/>
        <v>0</v>
      </c>
      <c r="CZ20" s="81">
        <f t="shared" si="86"/>
        <v>0</v>
      </c>
      <c r="DA20" s="81">
        <f t="shared" si="87"/>
        <v>0</v>
      </c>
      <c r="DB20" s="81">
        <f t="shared" si="88"/>
        <v>0</v>
      </c>
      <c r="DC20" s="81">
        <f t="shared" si="89"/>
        <v>0</v>
      </c>
      <c r="DD20" s="81">
        <f t="shared" si="90"/>
        <v>0</v>
      </c>
      <c r="DE20" s="81">
        <f t="shared" si="91"/>
        <v>0</v>
      </c>
      <c r="DF20" s="81">
        <f t="shared" si="92"/>
        <v>0</v>
      </c>
      <c r="DG20" s="81">
        <f t="shared" si="93"/>
        <v>0</v>
      </c>
      <c r="DH20" s="81">
        <f t="shared" si="94"/>
        <v>0</v>
      </c>
      <c r="DI20" s="81">
        <f t="shared" si="95"/>
        <v>36</v>
      </c>
      <c r="DJ20" s="81">
        <f t="shared" si="96"/>
        <v>0</v>
      </c>
      <c r="DK20" s="81">
        <f t="shared" si="97"/>
        <v>0</v>
      </c>
      <c r="DL20" s="81">
        <f t="shared" si="98"/>
        <v>0</v>
      </c>
      <c r="DM20" s="81">
        <f t="shared" si="99"/>
        <v>0</v>
      </c>
      <c r="DN20" s="81">
        <f t="shared" si="100"/>
        <v>0</v>
      </c>
      <c r="DO20" s="81">
        <f t="shared" si="101"/>
        <v>0</v>
      </c>
      <c r="DP20" s="81">
        <f t="shared" si="102"/>
        <v>0</v>
      </c>
      <c r="DQ20" s="81">
        <f t="shared" si="103"/>
        <v>0</v>
      </c>
      <c r="DR20" s="81">
        <f t="shared" si="104"/>
        <v>0</v>
      </c>
      <c r="DS20" s="81">
        <f t="shared" si="105"/>
        <v>0</v>
      </c>
      <c r="DT20" s="81">
        <f t="shared" si="106"/>
        <v>0</v>
      </c>
      <c r="DU20" s="81">
        <f t="shared" si="107"/>
        <v>0</v>
      </c>
      <c r="DV20" s="81">
        <f t="shared" si="108"/>
        <v>0</v>
      </c>
      <c r="DW20" s="81">
        <f t="shared" si="109"/>
        <v>0</v>
      </c>
      <c r="DX20" s="81">
        <f t="shared" si="110"/>
        <v>0</v>
      </c>
      <c r="DY20" s="81">
        <f t="shared" si="111"/>
        <v>0</v>
      </c>
      <c r="DZ20" s="81">
        <f t="shared" si="112"/>
        <v>0</v>
      </c>
      <c r="EA20" s="81">
        <f t="shared" si="113"/>
        <v>0</v>
      </c>
      <c r="EB20" s="81">
        <f t="shared" si="114"/>
        <v>0</v>
      </c>
      <c r="EC20" s="81">
        <f t="shared" si="115"/>
        <v>0</v>
      </c>
      <c r="ED20" s="81">
        <f t="shared" si="116"/>
        <v>0</v>
      </c>
      <c r="EE20" s="81">
        <f t="shared" si="117"/>
        <v>0</v>
      </c>
      <c r="EF20" s="81">
        <f t="shared" si="118"/>
        <v>0</v>
      </c>
      <c r="EG20" s="81">
        <f t="shared" si="119"/>
        <v>0</v>
      </c>
      <c r="EH20" s="81">
        <f t="shared" si="120"/>
        <v>0</v>
      </c>
      <c r="EI20" s="81">
        <f t="shared" si="121"/>
        <v>0</v>
      </c>
      <c r="EJ20" s="81">
        <f t="shared" si="122"/>
        <v>0</v>
      </c>
      <c r="EK20" s="81">
        <f t="shared" si="123"/>
        <v>0</v>
      </c>
      <c r="EL20" s="81">
        <f t="shared" si="124"/>
        <v>0</v>
      </c>
      <c r="EM20" s="81">
        <f t="shared" si="125"/>
        <v>0</v>
      </c>
      <c r="EN20" s="81">
        <f t="shared" si="126"/>
        <v>0</v>
      </c>
      <c r="EO20" s="81">
        <f t="shared" si="127"/>
        <v>0</v>
      </c>
      <c r="EP20" s="81">
        <f t="shared" si="128"/>
        <v>0</v>
      </c>
      <c r="EQ20" s="81">
        <f t="shared" si="129"/>
        <v>0</v>
      </c>
      <c r="ER20" s="81">
        <f t="shared" si="130"/>
        <v>0</v>
      </c>
      <c r="ES20" s="81">
        <f t="shared" si="131"/>
        <v>0</v>
      </c>
      <c r="ET20" s="81">
        <f t="shared" si="132"/>
        <v>0</v>
      </c>
      <c r="EU20" s="81">
        <f t="shared" si="133"/>
        <v>36</v>
      </c>
      <c r="EV20" s="81"/>
      <c r="EW20" s="81" t="str">
        <f t="shared" si="134"/>
        <v>ноль</v>
      </c>
      <c r="EX20" s="81">
        <f t="shared" si="135"/>
        <v>5</v>
      </c>
      <c r="EY20" s="81"/>
      <c r="EZ20" s="81">
        <f t="shared" si="136"/>
        <v>5</v>
      </c>
      <c r="FA20" s="81" t="e">
        <f>IF(P20=#REF!,IF(J20&lt;#REF!,#REF!,FE20),#REF!)</f>
        <v>#REF!</v>
      </c>
      <c r="FB20" s="81" t="e">
        <f>IF(P20=#REF!,IF(J20&lt;#REF!,0,1))</f>
        <v>#REF!</v>
      </c>
      <c r="FC20" s="81" t="e">
        <f>IF(AND(EZ20&gt;=21,EZ20&lt;&gt;0),EZ20,IF(P20&lt;#REF!,"СТОП",FA20+FB20))</f>
        <v>#REF!</v>
      </c>
      <c r="FD20" s="81"/>
      <c r="FE20" s="81">
        <v>15</v>
      </c>
      <c r="FF20" s="81">
        <v>16</v>
      </c>
      <c r="FG20" s="81"/>
      <c r="FH20" s="82">
        <f t="shared" si="137"/>
        <v>0</v>
      </c>
      <c r="FI20" s="82">
        <f t="shared" si="138"/>
        <v>0</v>
      </c>
      <c r="FJ20" s="82">
        <f t="shared" si="139"/>
        <v>0</v>
      </c>
      <c r="FK20" s="82">
        <f t="shared" si="140"/>
        <v>0</v>
      </c>
      <c r="FL20" s="82">
        <f t="shared" si="141"/>
        <v>0</v>
      </c>
      <c r="FM20" s="82">
        <f t="shared" si="142"/>
        <v>0</v>
      </c>
      <c r="FN20" s="82">
        <f t="shared" si="143"/>
        <v>0</v>
      </c>
      <c r="FO20" s="82">
        <f t="shared" si="144"/>
        <v>0</v>
      </c>
      <c r="FP20" s="82">
        <f t="shared" si="145"/>
        <v>0</v>
      </c>
      <c r="FQ20" s="82">
        <f t="shared" si="146"/>
        <v>0</v>
      </c>
      <c r="FR20" s="82">
        <f t="shared" si="147"/>
        <v>0</v>
      </c>
      <c r="FS20" s="82">
        <f t="shared" si="148"/>
        <v>0</v>
      </c>
      <c r="FT20" s="82">
        <f t="shared" si="149"/>
        <v>0</v>
      </c>
      <c r="FU20" s="82">
        <f t="shared" si="150"/>
        <v>0</v>
      </c>
      <c r="FV20" s="82">
        <f t="shared" si="151"/>
        <v>0</v>
      </c>
      <c r="FW20" s="82">
        <f t="shared" si="152"/>
        <v>0</v>
      </c>
      <c r="FX20" s="82">
        <f t="shared" si="153"/>
        <v>0</v>
      </c>
      <c r="FY20" s="82">
        <f t="shared" si="154"/>
        <v>0</v>
      </c>
      <c r="FZ20" s="82">
        <f t="shared" si="155"/>
        <v>0</v>
      </c>
      <c r="GA20" s="82">
        <f t="shared" si="156"/>
        <v>0</v>
      </c>
      <c r="GB20" s="82">
        <f t="shared" si="157"/>
        <v>0</v>
      </c>
      <c r="GC20" s="82">
        <f t="shared" si="158"/>
        <v>0</v>
      </c>
      <c r="GD20" s="82">
        <f t="shared" si="159"/>
        <v>0</v>
      </c>
      <c r="GE20" s="82">
        <f t="shared" si="160"/>
        <v>0</v>
      </c>
      <c r="GF20" s="82">
        <f t="shared" si="161"/>
        <v>0</v>
      </c>
      <c r="GG20" s="82">
        <f t="shared" si="162"/>
        <v>0</v>
      </c>
      <c r="GH20" s="82">
        <f t="shared" si="163"/>
        <v>0</v>
      </c>
      <c r="GI20" s="82">
        <f t="shared" si="164"/>
        <v>16</v>
      </c>
      <c r="GJ20" s="82">
        <f t="shared" si="165"/>
        <v>0</v>
      </c>
      <c r="GK20" s="82">
        <f t="shared" si="166"/>
        <v>0</v>
      </c>
      <c r="GL20" s="82">
        <f t="shared" si="167"/>
        <v>0</v>
      </c>
      <c r="GM20" s="82">
        <f t="shared" si="168"/>
        <v>0</v>
      </c>
      <c r="GN20" s="82">
        <f t="shared" si="169"/>
        <v>0</v>
      </c>
      <c r="GO20" s="82">
        <f t="shared" si="170"/>
        <v>0</v>
      </c>
      <c r="GP20" s="82">
        <f t="shared" si="171"/>
        <v>0</v>
      </c>
      <c r="GQ20" s="82">
        <f t="shared" si="172"/>
        <v>0</v>
      </c>
      <c r="GR20" s="82">
        <f t="shared" si="173"/>
        <v>0</v>
      </c>
      <c r="GS20" s="82">
        <f t="shared" si="174"/>
        <v>0</v>
      </c>
      <c r="GT20" s="82">
        <f t="shared" si="175"/>
        <v>0</v>
      </c>
      <c r="GU20" s="82">
        <f t="shared" si="176"/>
        <v>0</v>
      </c>
      <c r="GV20" s="82">
        <f t="shared" si="177"/>
        <v>0</v>
      </c>
      <c r="GW20" s="82">
        <f t="shared" si="178"/>
        <v>0</v>
      </c>
      <c r="GX20" s="82">
        <f t="shared" si="179"/>
        <v>0</v>
      </c>
      <c r="GY20" s="82">
        <f t="shared" si="180"/>
        <v>0</v>
      </c>
      <c r="GZ20" s="82">
        <f t="shared" si="181"/>
        <v>0</v>
      </c>
      <c r="HA20" s="82">
        <f t="shared" si="182"/>
        <v>16</v>
      </c>
      <c r="HB20" s="82">
        <f t="shared" si="183"/>
        <v>0</v>
      </c>
      <c r="HC20" s="82">
        <f t="shared" si="184"/>
        <v>0</v>
      </c>
      <c r="HD20" s="82">
        <f t="shared" si="185"/>
        <v>0</v>
      </c>
      <c r="HE20" s="82">
        <f t="shared" si="186"/>
        <v>0</v>
      </c>
      <c r="HF20" s="82">
        <f t="shared" si="187"/>
        <v>0</v>
      </c>
      <c r="HG20" s="82">
        <f t="shared" si="188"/>
        <v>0</v>
      </c>
      <c r="HH20" s="82">
        <f t="shared" si="189"/>
        <v>0</v>
      </c>
      <c r="HI20" s="82">
        <f t="shared" si="190"/>
        <v>0</v>
      </c>
      <c r="HJ20" s="82">
        <f t="shared" si="191"/>
        <v>0</v>
      </c>
      <c r="HK20" s="82">
        <f t="shared" si="192"/>
        <v>0</v>
      </c>
      <c r="HL20" s="82">
        <f t="shared" si="193"/>
        <v>0</v>
      </c>
      <c r="HM20" s="82">
        <f t="shared" si="194"/>
        <v>0</v>
      </c>
      <c r="HN20" s="82">
        <f t="shared" si="195"/>
        <v>0</v>
      </c>
      <c r="HO20" s="82">
        <f t="shared" si="196"/>
        <v>0</v>
      </c>
      <c r="HP20" s="82">
        <f t="shared" si="197"/>
        <v>0</v>
      </c>
      <c r="HQ20" s="82">
        <f t="shared" si="198"/>
        <v>0</v>
      </c>
      <c r="HR20" s="82">
        <f t="shared" si="199"/>
        <v>0</v>
      </c>
      <c r="HS20" s="82">
        <f t="shared" si="200"/>
        <v>0</v>
      </c>
      <c r="HT20" s="82">
        <f t="shared" si="201"/>
        <v>0</v>
      </c>
      <c r="HU20" s="82">
        <f t="shared" si="202"/>
        <v>0</v>
      </c>
      <c r="HV20" s="82">
        <f t="shared" si="203"/>
        <v>0</v>
      </c>
      <c r="HW20" s="82">
        <f t="shared" si="204"/>
        <v>0</v>
      </c>
      <c r="HX20" s="82">
        <f t="shared" si="205"/>
        <v>0</v>
      </c>
      <c r="HY20" s="82">
        <f t="shared" si="206"/>
        <v>0</v>
      </c>
      <c r="HZ20" s="82">
        <f t="shared" si="207"/>
        <v>0</v>
      </c>
      <c r="IA20" s="82">
        <f t="shared" si="208"/>
        <v>0</v>
      </c>
      <c r="IB20" s="82">
        <f t="shared" si="209"/>
        <v>0</v>
      </c>
      <c r="IC20" s="82">
        <f t="shared" si="210"/>
        <v>90</v>
      </c>
      <c r="ID20" s="82">
        <f t="shared" si="211"/>
        <v>0</v>
      </c>
      <c r="IE20" s="82">
        <f t="shared" si="212"/>
        <v>0</v>
      </c>
      <c r="IF20" s="82">
        <f t="shared" si="213"/>
        <v>0</v>
      </c>
      <c r="IG20" s="82">
        <f t="shared" si="214"/>
        <v>0</v>
      </c>
      <c r="IH20" s="82">
        <f t="shared" si="215"/>
        <v>0</v>
      </c>
      <c r="II20" s="82">
        <f t="shared" si="216"/>
        <v>0</v>
      </c>
      <c r="IJ20" s="82">
        <f t="shared" si="217"/>
        <v>0</v>
      </c>
      <c r="IK20" s="82">
        <f t="shared" si="218"/>
        <v>0</v>
      </c>
      <c r="IL20" s="82">
        <f t="shared" si="219"/>
        <v>0</v>
      </c>
      <c r="IM20" s="82">
        <f t="shared" si="220"/>
        <v>0</v>
      </c>
      <c r="IN20" s="82">
        <f t="shared" si="221"/>
        <v>0</v>
      </c>
      <c r="IO20" s="82">
        <f t="shared" si="222"/>
        <v>0</v>
      </c>
      <c r="IP20" s="82">
        <f t="shared" si="223"/>
        <v>0</v>
      </c>
      <c r="IQ20" s="82">
        <f t="shared" si="224"/>
        <v>0</v>
      </c>
      <c r="IR20" s="82">
        <f t="shared" si="225"/>
        <v>0</v>
      </c>
      <c r="IS20" s="82">
        <f t="shared" si="226"/>
        <v>0</v>
      </c>
      <c r="IT20" s="82">
        <f t="shared" si="227"/>
        <v>0</v>
      </c>
      <c r="IU20" s="82">
        <f t="shared" si="228"/>
        <v>90</v>
      </c>
      <c r="IV20" s="81"/>
    </row>
    <row r="21" spans="1:256" s="84" customFormat="1" ht="99">
      <c r="A21" s="70">
        <v>12</v>
      </c>
      <c r="B21" s="57">
        <v>620</v>
      </c>
      <c r="C21" s="86" t="s">
        <v>107</v>
      </c>
      <c r="D21" s="89" t="s">
        <v>28</v>
      </c>
      <c r="E21" s="66" t="s">
        <v>102</v>
      </c>
      <c r="F21" s="58" t="s">
        <v>104</v>
      </c>
      <c r="G21" s="57" t="s">
        <v>36</v>
      </c>
      <c r="H21" s="44">
        <v>12</v>
      </c>
      <c r="I21" s="101">
        <v>9</v>
      </c>
      <c r="J21" s="101">
        <v>10</v>
      </c>
      <c r="K21" s="45">
        <v>11</v>
      </c>
      <c r="L21" s="46">
        <v>25</v>
      </c>
      <c r="M21" s="101">
        <v>0</v>
      </c>
      <c r="N21" s="101">
        <v>14</v>
      </c>
      <c r="O21" s="62">
        <v>7</v>
      </c>
      <c r="P21" s="153">
        <f t="shared" si="0"/>
        <v>27</v>
      </c>
      <c r="Q21" s="85">
        <f t="shared" si="1"/>
        <v>20</v>
      </c>
      <c r="R21" s="81"/>
      <c r="S21" s="80"/>
      <c r="T21" s="81">
        <f t="shared" si="2"/>
        <v>0</v>
      </c>
      <c r="U21" s="81">
        <f t="shared" si="3"/>
        <v>0</v>
      </c>
      <c r="V21" s="81">
        <f t="shared" si="4"/>
        <v>0</v>
      </c>
      <c r="W21" s="81">
        <f t="shared" si="5"/>
        <v>0</v>
      </c>
      <c r="X21" s="81">
        <f t="shared" si="6"/>
        <v>0</v>
      </c>
      <c r="Y21" s="81">
        <f t="shared" si="7"/>
        <v>0</v>
      </c>
      <c r="Z21" s="81">
        <f t="shared" si="8"/>
        <v>0</v>
      </c>
      <c r="AA21" s="81">
        <f t="shared" si="9"/>
        <v>0</v>
      </c>
      <c r="AB21" s="81">
        <f t="shared" si="10"/>
        <v>0</v>
      </c>
      <c r="AC21" s="81">
        <f t="shared" si="11"/>
        <v>0</v>
      </c>
      <c r="AD21" s="81">
        <f t="shared" si="12"/>
        <v>0</v>
      </c>
      <c r="AE21" s="81">
        <f t="shared" si="13"/>
        <v>9</v>
      </c>
      <c r="AF21" s="81">
        <f t="shared" si="14"/>
        <v>0</v>
      </c>
      <c r="AG21" s="81">
        <f t="shared" si="15"/>
        <v>0</v>
      </c>
      <c r="AH21" s="81">
        <f t="shared" si="16"/>
        <v>0</v>
      </c>
      <c r="AI21" s="81">
        <f t="shared" si="17"/>
        <v>0</v>
      </c>
      <c r="AJ21" s="81">
        <f t="shared" si="18"/>
        <v>0</v>
      </c>
      <c r="AK21" s="81">
        <f t="shared" si="19"/>
        <v>0</v>
      </c>
      <c r="AL21" s="81">
        <f t="shared" si="20"/>
        <v>0</v>
      </c>
      <c r="AM21" s="81">
        <f t="shared" si="21"/>
        <v>0</v>
      </c>
      <c r="AN21" s="81">
        <f t="shared" si="22"/>
        <v>0</v>
      </c>
      <c r="AO21" s="81">
        <f t="shared" si="23"/>
        <v>0</v>
      </c>
      <c r="AP21" s="81">
        <f t="shared" si="24"/>
        <v>9</v>
      </c>
      <c r="AQ21" s="81">
        <f t="shared" si="25"/>
        <v>0</v>
      </c>
      <c r="AR21" s="81">
        <f t="shared" si="26"/>
        <v>0</v>
      </c>
      <c r="AS21" s="81">
        <f t="shared" si="27"/>
        <v>0</v>
      </c>
      <c r="AT21" s="81">
        <f t="shared" si="28"/>
        <v>0</v>
      </c>
      <c r="AU21" s="81">
        <f t="shared" si="29"/>
        <v>0</v>
      </c>
      <c r="AV21" s="81">
        <f t="shared" si="30"/>
        <v>0</v>
      </c>
      <c r="AW21" s="81">
        <f t="shared" si="31"/>
        <v>0</v>
      </c>
      <c r="AX21" s="81">
        <f t="shared" si="32"/>
        <v>0</v>
      </c>
      <c r="AY21" s="81">
        <f t="shared" si="33"/>
        <v>0</v>
      </c>
      <c r="AZ21" s="81">
        <f t="shared" si="34"/>
        <v>11</v>
      </c>
      <c r="BA21" s="81">
        <f t="shared" si="35"/>
        <v>0</v>
      </c>
      <c r="BB21" s="81">
        <f t="shared" si="36"/>
        <v>0</v>
      </c>
      <c r="BC21" s="81">
        <f t="shared" si="37"/>
        <v>0</v>
      </c>
      <c r="BD21" s="81">
        <f t="shared" si="38"/>
        <v>0</v>
      </c>
      <c r="BE21" s="81">
        <f t="shared" si="39"/>
        <v>0</v>
      </c>
      <c r="BF21" s="81">
        <f t="shared" si="40"/>
        <v>0</v>
      </c>
      <c r="BG21" s="81">
        <f t="shared" si="41"/>
        <v>0</v>
      </c>
      <c r="BH21" s="81">
        <f t="shared" si="42"/>
        <v>0</v>
      </c>
      <c r="BI21" s="81">
        <f t="shared" si="43"/>
        <v>0</v>
      </c>
      <c r="BJ21" s="81">
        <f t="shared" si="44"/>
        <v>0</v>
      </c>
      <c r="BK21" s="81">
        <f t="shared" si="45"/>
        <v>0</v>
      </c>
      <c r="BL21" s="81">
        <f t="shared" si="46"/>
        <v>0</v>
      </c>
      <c r="BM21" s="81">
        <f t="shared" si="47"/>
        <v>11</v>
      </c>
      <c r="BN21" s="81">
        <f t="shared" si="48"/>
        <v>0</v>
      </c>
      <c r="BO21" s="81">
        <f t="shared" si="49"/>
        <v>0</v>
      </c>
      <c r="BP21" s="81">
        <f t="shared" si="50"/>
        <v>0</v>
      </c>
      <c r="BQ21" s="81">
        <f t="shared" si="51"/>
        <v>0</v>
      </c>
      <c r="BR21" s="81">
        <f t="shared" si="52"/>
        <v>0</v>
      </c>
      <c r="BS21" s="81">
        <f t="shared" si="53"/>
        <v>0</v>
      </c>
      <c r="BT21" s="81">
        <f t="shared" si="54"/>
        <v>0</v>
      </c>
      <c r="BU21" s="81">
        <f t="shared" si="55"/>
        <v>0</v>
      </c>
      <c r="BV21" s="81">
        <f t="shared" si="56"/>
        <v>0</v>
      </c>
      <c r="BW21" s="81">
        <f t="shared" si="57"/>
        <v>0</v>
      </c>
      <c r="BX21" s="81">
        <f t="shared" si="58"/>
        <v>0</v>
      </c>
      <c r="BY21" s="81">
        <f t="shared" si="59"/>
        <v>29</v>
      </c>
      <c r="BZ21" s="81">
        <f t="shared" si="60"/>
        <v>0</v>
      </c>
      <c r="CA21" s="81">
        <f t="shared" si="61"/>
        <v>0</v>
      </c>
      <c r="CB21" s="81">
        <f t="shared" si="62"/>
        <v>0</v>
      </c>
      <c r="CC21" s="81">
        <f t="shared" si="63"/>
        <v>0</v>
      </c>
      <c r="CD21" s="81">
        <f t="shared" si="64"/>
        <v>0</v>
      </c>
      <c r="CE21" s="81">
        <f t="shared" si="65"/>
        <v>0</v>
      </c>
      <c r="CF21" s="81">
        <f t="shared" si="66"/>
        <v>0</v>
      </c>
      <c r="CG21" s="81">
        <f t="shared" si="67"/>
        <v>0</v>
      </c>
      <c r="CH21" s="81">
        <f t="shared" si="68"/>
        <v>0</v>
      </c>
      <c r="CI21" s="81">
        <f t="shared" si="69"/>
        <v>0</v>
      </c>
      <c r="CJ21" s="81">
        <f t="shared" si="70"/>
        <v>0</v>
      </c>
      <c r="CK21" s="81">
        <f t="shared" si="71"/>
        <v>0</v>
      </c>
      <c r="CL21" s="81">
        <f t="shared" si="72"/>
        <v>0</v>
      </c>
      <c r="CM21" s="81">
        <f t="shared" si="73"/>
        <v>0</v>
      </c>
      <c r="CN21" s="81">
        <f t="shared" si="74"/>
        <v>0</v>
      </c>
      <c r="CO21" s="81">
        <f t="shared" si="75"/>
        <v>0</v>
      </c>
      <c r="CP21" s="81">
        <f t="shared" si="76"/>
        <v>0</v>
      </c>
      <c r="CQ21" s="81">
        <f t="shared" si="77"/>
        <v>0</v>
      </c>
      <c r="CR21" s="81">
        <f t="shared" si="78"/>
        <v>0</v>
      </c>
      <c r="CS21" s="81">
        <f t="shared" si="79"/>
        <v>0</v>
      </c>
      <c r="CT21" s="81">
        <f t="shared" si="80"/>
        <v>0</v>
      </c>
      <c r="CU21" s="81">
        <f t="shared" si="81"/>
        <v>0</v>
      </c>
      <c r="CV21" s="81">
        <f t="shared" si="82"/>
        <v>0</v>
      </c>
      <c r="CW21" s="81">
        <f t="shared" si="83"/>
        <v>0</v>
      </c>
      <c r="CX21" s="81">
        <f t="shared" si="84"/>
        <v>0</v>
      </c>
      <c r="CY21" s="81">
        <f t="shared" si="85"/>
        <v>0</v>
      </c>
      <c r="CZ21" s="81">
        <f t="shared" si="86"/>
        <v>0</v>
      </c>
      <c r="DA21" s="81">
        <f t="shared" si="87"/>
        <v>0</v>
      </c>
      <c r="DB21" s="81">
        <f t="shared" si="88"/>
        <v>0</v>
      </c>
      <c r="DC21" s="81">
        <f t="shared" si="89"/>
        <v>0</v>
      </c>
      <c r="DD21" s="81">
        <f t="shared" si="90"/>
        <v>29</v>
      </c>
      <c r="DE21" s="81">
        <f t="shared" si="91"/>
        <v>0</v>
      </c>
      <c r="DF21" s="81">
        <f t="shared" si="92"/>
        <v>0</v>
      </c>
      <c r="DG21" s="81">
        <f t="shared" si="93"/>
        <v>0</v>
      </c>
      <c r="DH21" s="81">
        <f t="shared" si="94"/>
        <v>0</v>
      </c>
      <c r="DI21" s="81">
        <f t="shared" si="95"/>
        <v>0</v>
      </c>
      <c r="DJ21" s="81">
        <f t="shared" si="96"/>
        <v>0</v>
      </c>
      <c r="DK21" s="81">
        <f t="shared" si="97"/>
        <v>0</v>
      </c>
      <c r="DL21" s="81">
        <f t="shared" si="98"/>
        <v>0</v>
      </c>
      <c r="DM21" s="81">
        <f t="shared" si="99"/>
        <v>0</v>
      </c>
      <c r="DN21" s="81">
        <f t="shared" si="100"/>
        <v>31</v>
      </c>
      <c r="DO21" s="81">
        <f t="shared" si="101"/>
        <v>0</v>
      </c>
      <c r="DP21" s="81">
        <f t="shared" si="102"/>
        <v>0</v>
      </c>
      <c r="DQ21" s="81">
        <f t="shared" si="103"/>
        <v>0</v>
      </c>
      <c r="DR21" s="81">
        <f t="shared" si="104"/>
        <v>0</v>
      </c>
      <c r="DS21" s="81">
        <f t="shared" si="105"/>
        <v>0</v>
      </c>
      <c r="DT21" s="81">
        <f t="shared" si="106"/>
        <v>0</v>
      </c>
      <c r="DU21" s="81">
        <f t="shared" si="107"/>
        <v>0</v>
      </c>
      <c r="DV21" s="81">
        <f t="shared" si="108"/>
        <v>0</v>
      </c>
      <c r="DW21" s="81">
        <f t="shared" si="109"/>
        <v>0</v>
      </c>
      <c r="DX21" s="81">
        <f t="shared" si="110"/>
        <v>0</v>
      </c>
      <c r="DY21" s="81">
        <f t="shared" si="111"/>
        <v>0</v>
      </c>
      <c r="DZ21" s="81">
        <f t="shared" si="112"/>
        <v>0</v>
      </c>
      <c r="EA21" s="81">
        <f t="shared" si="113"/>
        <v>0</v>
      </c>
      <c r="EB21" s="81">
        <f t="shared" si="114"/>
        <v>0</v>
      </c>
      <c r="EC21" s="81">
        <f t="shared" si="115"/>
        <v>0</v>
      </c>
      <c r="ED21" s="81">
        <f t="shared" si="116"/>
        <v>0</v>
      </c>
      <c r="EE21" s="81">
        <f t="shared" si="117"/>
        <v>0</v>
      </c>
      <c r="EF21" s="81">
        <f t="shared" si="118"/>
        <v>0</v>
      </c>
      <c r="EG21" s="81">
        <f t="shared" si="119"/>
        <v>0</v>
      </c>
      <c r="EH21" s="81">
        <f t="shared" si="120"/>
        <v>0</v>
      </c>
      <c r="EI21" s="81">
        <f t="shared" si="121"/>
        <v>0</v>
      </c>
      <c r="EJ21" s="81">
        <f t="shared" si="122"/>
        <v>0</v>
      </c>
      <c r="EK21" s="81">
        <f t="shared" si="123"/>
        <v>0</v>
      </c>
      <c r="EL21" s="81">
        <f t="shared" si="124"/>
        <v>0</v>
      </c>
      <c r="EM21" s="81">
        <f t="shared" si="125"/>
        <v>0</v>
      </c>
      <c r="EN21" s="81">
        <f t="shared" si="126"/>
        <v>0</v>
      </c>
      <c r="EO21" s="81">
        <f t="shared" si="127"/>
        <v>0</v>
      </c>
      <c r="EP21" s="81">
        <f t="shared" si="128"/>
        <v>0</v>
      </c>
      <c r="EQ21" s="81">
        <f t="shared" si="129"/>
        <v>0</v>
      </c>
      <c r="ER21" s="81">
        <f t="shared" si="130"/>
        <v>0</v>
      </c>
      <c r="ES21" s="81">
        <f t="shared" si="131"/>
        <v>0</v>
      </c>
      <c r="ET21" s="81">
        <f t="shared" si="132"/>
        <v>0</v>
      </c>
      <c r="EU21" s="81">
        <f t="shared" si="133"/>
        <v>31</v>
      </c>
      <c r="EV21" s="81"/>
      <c r="EW21" s="81">
        <f t="shared" si="134"/>
        <v>12</v>
      </c>
      <c r="EX21" s="81">
        <f t="shared" si="135"/>
        <v>10</v>
      </c>
      <c r="EY21" s="81"/>
      <c r="EZ21" s="81">
        <f t="shared" si="136"/>
        <v>10</v>
      </c>
      <c r="FA21" s="81" t="e">
        <f>IF(P21=#REF!,IF(J21&lt;#REF!,#REF!,FE21),#REF!)</f>
        <v>#REF!</v>
      </c>
      <c r="FB21" s="81" t="e">
        <f>IF(P21=#REF!,IF(J21&lt;#REF!,0,1))</f>
        <v>#REF!</v>
      </c>
      <c r="FC21" s="81" t="e">
        <f>IF(AND(EZ21&gt;=21,EZ21&lt;&gt;0),EZ21,IF(P21&lt;#REF!,"СТОП",FA21+FB21))</f>
        <v>#REF!</v>
      </c>
      <c r="FD21" s="81"/>
      <c r="FE21" s="81">
        <v>15</v>
      </c>
      <c r="FF21" s="81">
        <v>16</v>
      </c>
      <c r="FG21" s="81"/>
      <c r="FH21" s="82">
        <f t="shared" si="137"/>
        <v>0</v>
      </c>
      <c r="FI21" s="82">
        <f t="shared" si="138"/>
        <v>0</v>
      </c>
      <c r="FJ21" s="82">
        <f t="shared" si="139"/>
        <v>0</v>
      </c>
      <c r="FK21" s="82">
        <f t="shared" si="140"/>
        <v>0</v>
      </c>
      <c r="FL21" s="82">
        <f t="shared" si="141"/>
        <v>0</v>
      </c>
      <c r="FM21" s="82">
        <f t="shared" si="142"/>
        <v>0</v>
      </c>
      <c r="FN21" s="82">
        <f t="shared" si="143"/>
        <v>0</v>
      </c>
      <c r="FO21" s="82">
        <f t="shared" si="144"/>
        <v>0</v>
      </c>
      <c r="FP21" s="82">
        <f t="shared" si="145"/>
        <v>0</v>
      </c>
      <c r="FQ21" s="82">
        <f t="shared" si="146"/>
        <v>0</v>
      </c>
      <c r="FR21" s="82">
        <f t="shared" si="147"/>
        <v>0</v>
      </c>
      <c r="FS21" s="82">
        <f t="shared" si="148"/>
        <v>9</v>
      </c>
      <c r="FT21" s="82">
        <f t="shared" si="149"/>
        <v>0</v>
      </c>
      <c r="FU21" s="82">
        <f t="shared" si="150"/>
        <v>0</v>
      </c>
      <c r="FV21" s="82">
        <f t="shared" si="151"/>
        <v>0</v>
      </c>
      <c r="FW21" s="82">
        <f t="shared" si="152"/>
        <v>0</v>
      </c>
      <c r="FX21" s="82">
        <f t="shared" si="153"/>
        <v>0</v>
      </c>
      <c r="FY21" s="82">
        <f t="shared" si="154"/>
        <v>0</v>
      </c>
      <c r="FZ21" s="82">
        <f t="shared" si="155"/>
        <v>0</v>
      </c>
      <c r="GA21" s="82">
        <f t="shared" si="156"/>
        <v>0</v>
      </c>
      <c r="GB21" s="82">
        <f t="shared" si="157"/>
        <v>0</v>
      </c>
      <c r="GC21" s="82">
        <f t="shared" si="158"/>
        <v>0</v>
      </c>
      <c r="GD21" s="82">
        <f t="shared" si="159"/>
        <v>9</v>
      </c>
      <c r="GE21" s="82">
        <f t="shared" si="160"/>
        <v>0</v>
      </c>
      <c r="GF21" s="82">
        <f t="shared" si="161"/>
        <v>0</v>
      </c>
      <c r="GG21" s="82">
        <f t="shared" si="162"/>
        <v>0</v>
      </c>
      <c r="GH21" s="82">
        <f t="shared" si="163"/>
        <v>0</v>
      </c>
      <c r="GI21" s="82">
        <f t="shared" si="164"/>
        <v>0</v>
      </c>
      <c r="GJ21" s="82">
        <f t="shared" si="165"/>
        <v>0</v>
      </c>
      <c r="GK21" s="82">
        <f t="shared" si="166"/>
        <v>0</v>
      </c>
      <c r="GL21" s="82">
        <f t="shared" si="167"/>
        <v>0</v>
      </c>
      <c r="GM21" s="82">
        <f t="shared" si="168"/>
        <v>0</v>
      </c>
      <c r="GN21" s="82">
        <f t="shared" si="169"/>
        <v>11</v>
      </c>
      <c r="GO21" s="82">
        <f t="shared" si="170"/>
        <v>0</v>
      </c>
      <c r="GP21" s="82">
        <f t="shared" si="171"/>
        <v>0</v>
      </c>
      <c r="GQ21" s="82">
        <f t="shared" si="172"/>
        <v>0</v>
      </c>
      <c r="GR21" s="82">
        <f t="shared" si="173"/>
        <v>0</v>
      </c>
      <c r="GS21" s="82">
        <f t="shared" si="174"/>
        <v>0</v>
      </c>
      <c r="GT21" s="82">
        <f t="shared" si="175"/>
        <v>0</v>
      </c>
      <c r="GU21" s="82">
        <f t="shared" si="176"/>
        <v>0</v>
      </c>
      <c r="GV21" s="82">
        <f t="shared" si="177"/>
        <v>0</v>
      </c>
      <c r="GW21" s="82">
        <f t="shared" si="178"/>
        <v>0</v>
      </c>
      <c r="GX21" s="82">
        <f t="shared" si="179"/>
        <v>0</v>
      </c>
      <c r="GY21" s="82">
        <f t="shared" si="180"/>
        <v>0</v>
      </c>
      <c r="GZ21" s="82">
        <f t="shared" si="181"/>
        <v>0</v>
      </c>
      <c r="HA21" s="82">
        <f t="shared" si="182"/>
        <v>11</v>
      </c>
      <c r="HB21" s="82">
        <f t="shared" si="183"/>
        <v>0</v>
      </c>
      <c r="HC21" s="82">
        <f t="shared" si="184"/>
        <v>0</v>
      </c>
      <c r="HD21" s="82">
        <f t="shared" si="185"/>
        <v>0</v>
      </c>
      <c r="HE21" s="82">
        <f t="shared" si="186"/>
        <v>0</v>
      </c>
      <c r="HF21" s="82">
        <f t="shared" si="187"/>
        <v>0</v>
      </c>
      <c r="HG21" s="82">
        <f t="shared" si="188"/>
        <v>0</v>
      </c>
      <c r="HH21" s="82">
        <f t="shared" si="189"/>
        <v>0</v>
      </c>
      <c r="HI21" s="82">
        <f t="shared" si="190"/>
        <v>0</v>
      </c>
      <c r="HJ21" s="82">
        <f t="shared" si="191"/>
        <v>0</v>
      </c>
      <c r="HK21" s="82">
        <f t="shared" si="192"/>
        <v>0</v>
      </c>
      <c r="HL21" s="82">
        <f t="shared" si="193"/>
        <v>0</v>
      </c>
      <c r="HM21" s="82">
        <f t="shared" si="194"/>
        <v>73</v>
      </c>
      <c r="HN21" s="82">
        <f t="shared" si="195"/>
        <v>0</v>
      </c>
      <c r="HO21" s="82">
        <f t="shared" si="196"/>
        <v>0</v>
      </c>
      <c r="HP21" s="82">
        <f t="shared" si="197"/>
        <v>0</v>
      </c>
      <c r="HQ21" s="82">
        <f t="shared" si="198"/>
        <v>0</v>
      </c>
      <c r="HR21" s="82">
        <f t="shared" si="199"/>
        <v>0</v>
      </c>
      <c r="HS21" s="82">
        <f t="shared" si="200"/>
        <v>0</v>
      </c>
      <c r="HT21" s="82">
        <f t="shared" si="201"/>
        <v>0</v>
      </c>
      <c r="HU21" s="82">
        <f t="shared" si="202"/>
        <v>0</v>
      </c>
      <c r="HV21" s="82">
        <f t="shared" si="203"/>
        <v>0</v>
      </c>
      <c r="HW21" s="82">
        <f t="shared" si="204"/>
        <v>0</v>
      </c>
      <c r="HX21" s="82">
        <f t="shared" si="205"/>
        <v>73</v>
      </c>
      <c r="HY21" s="82">
        <f t="shared" si="206"/>
        <v>0</v>
      </c>
      <c r="HZ21" s="82">
        <f t="shared" si="207"/>
        <v>0</v>
      </c>
      <c r="IA21" s="82">
        <f t="shared" si="208"/>
        <v>0</v>
      </c>
      <c r="IB21" s="82">
        <f t="shared" si="209"/>
        <v>0</v>
      </c>
      <c r="IC21" s="82">
        <f t="shared" si="210"/>
        <v>0</v>
      </c>
      <c r="ID21" s="82">
        <f t="shared" si="211"/>
        <v>0</v>
      </c>
      <c r="IE21" s="82">
        <f t="shared" si="212"/>
        <v>0</v>
      </c>
      <c r="IF21" s="82">
        <f t="shared" si="213"/>
        <v>0</v>
      </c>
      <c r="IG21" s="82">
        <f t="shared" si="214"/>
        <v>0</v>
      </c>
      <c r="IH21" s="82">
        <f t="shared" si="215"/>
        <v>78</v>
      </c>
      <c r="II21" s="82">
        <f t="shared" si="216"/>
        <v>0</v>
      </c>
      <c r="IJ21" s="82">
        <f t="shared" si="217"/>
        <v>0</v>
      </c>
      <c r="IK21" s="82">
        <f t="shared" si="218"/>
        <v>0</v>
      </c>
      <c r="IL21" s="82">
        <f t="shared" si="219"/>
        <v>0</v>
      </c>
      <c r="IM21" s="82">
        <f t="shared" si="220"/>
        <v>0</v>
      </c>
      <c r="IN21" s="82">
        <f t="shared" si="221"/>
        <v>0</v>
      </c>
      <c r="IO21" s="82">
        <f t="shared" si="222"/>
        <v>0</v>
      </c>
      <c r="IP21" s="82">
        <f t="shared" si="223"/>
        <v>0</v>
      </c>
      <c r="IQ21" s="82">
        <f t="shared" si="224"/>
        <v>0</v>
      </c>
      <c r="IR21" s="82">
        <f t="shared" si="225"/>
        <v>0</v>
      </c>
      <c r="IS21" s="82">
        <f t="shared" si="226"/>
        <v>0</v>
      </c>
      <c r="IT21" s="82">
        <f t="shared" si="227"/>
        <v>0</v>
      </c>
      <c r="IU21" s="82">
        <f t="shared" si="228"/>
        <v>78</v>
      </c>
      <c r="IV21" s="81"/>
    </row>
    <row r="22" spans="1:256" s="84" customFormat="1" ht="198">
      <c r="A22" s="70">
        <v>13</v>
      </c>
      <c r="B22" s="57">
        <v>28</v>
      </c>
      <c r="C22" s="86" t="s">
        <v>90</v>
      </c>
      <c r="D22" s="89" t="s">
        <v>27</v>
      </c>
      <c r="E22" s="66" t="s">
        <v>35</v>
      </c>
      <c r="F22" s="58" t="s">
        <v>192</v>
      </c>
      <c r="G22" s="57" t="s">
        <v>36</v>
      </c>
      <c r="H22" s="44">
        <v>10</v>
      </c>
      <c r="I22" s="101">
        <v>11</v>
      </c>
      <c r="J22" s="101">
        <v>13</v>
      </c>
      <c r="K22" s="45">
        <v>8</v>
      </c>
      <c r="L22" s="46">
        <v>21</v>
      </c>
      <c r="M22" s="101">
        <v>0</v>
      </c>
      <c r="N22" s="101">
        <v>15</v>
      </c>
      <c r="O22" s="62">
        <v>6</v>
      </c>
      <c r="P22" s="153">
        <f t="shared" si="0"/>
        <v>25</v>
      </c>
      <c r="Q22" s="85">
        <f t="shared" si="1"/>
        <v>19</v>
      </c>
      <c r="R22" s="81"/>
      <c r="S22" s="80"/>
      <c r="T22" s="81">
        <f t="shared" si="2"/>
        <v>0</v>
      </c>
      <c r="U22" s="81">
        <f t="shared" si="3"/>
        <v>0</v>
      </c>
      <c r="V22" s="81">
        <f t="shared" si="4"/>
        <v>0</v>
      </c>
      <c r="W22" s="81">
        <f t="shared" si="5"/>
        <v>0</v>
      </c>
      <c r="X22" s="81">
        <f t="shared" si="6"/>
        <v>0</v>
      </c>
      <c r="Y22" s="81">
        <f t="shared" si="7"/>
        <v>0</v>
      </c>
      <c r="Z22" s="81">
        <f t="shared" si="8"/>
        <v>0</v>
      </c>
      <c r="AA22" s="81">
        <f t="shared" si="9"/>
        <v>0</v>
      </c>
      <c r="AB22" s="81">
        <f t="shared" si="10"/>
        <v>0</v>
      </c>
      <c r="AC22" s="81">
        <f t="shared" si="11"/>
        <v>11</v>
      </c>
      <c r="AD22" s="81">
        <f t="shared" si="12"/>
        <v>0</v>
      </c>
      <c r="AE22" s="81">
        <f t="shared" si="13"/>
        <v>0</v>
      </c>
      <c r="AF22" s="81">
        <f t="shared" si="14"/>
        <v>0</v>
      </c>
      <c r="AG22" s="81">
        <f t="shared" si="15"/>
        <v>0</v>
      </c>
      <c r="AH22" s="81">
        <f t="shared" si="16"/>
        <v>0</v>
      </c>
      <c r="AI22" s="81">
        <f t="shared" si="17"/>
        <v>0</v>
      </c>
      <c r="AJ22" s="81">
        <f t="shared" si="18"/>
        <v>0</v>
      </c>
      <c r="AK22" s="81">
        <f t="shared" si="19"/>
        <v>0</v>
      </c>
      <c r="AL22" s="81">
        <f t="shared" si="20"/>
        <v>0</v>
      </c>
      <c r="AM22" s="81">
        <f t="shared" si="21"/>
        <v>0</v>
      </c>
      <c r="AN22" s="81">
        <f t="shared" si="22"/>
        <v>0</v>
      </c>
      <c r="AO22" s="81">
        <f t="shared" si="23"/>
        <v>0</v>
      </c>
      <c r="AP22" s="81">
        <f t="shared" si="24"/>
        <v>11</v>
      </c>
      <c r="AQ22" s="81">
        <f t="shared" si="25"/>
        <v>0</v>
      </c>
      <c r="AR22" s="81">
        <f t="shared" si="26"/>
        <v>0</v>
      </c>
      <c r="AS22" s="81">
        <f t="shared" si="27"/>
        <v>0</v>
      </c>
      <c r="AT22" s="81">
        <f t="shared" si="28"/>
        <v>0</v>
      </c>
      <c r="AU22" s="81">
        <f t="shared" si="29"/>
        <v>0</v>
      </c>
      <c r="AV22" s="81">
        <f t="shared" si="30"/>
        <v>0</v>
      </c>
      <c r="AW22" s="81">
        <f t="shared" si="31"/>
        <v>0</v>
      </c>
      <c r="AX22" s="81">
        <f t="shared" si="32"/>
        <v>0</v>
      </c>
      <c r="AY22" s="81">
        <f t="shared" si="33"/>
        <v>0</v>
      </c>
      <c r="AZ22" s="81">
        <f t="shared" si="34"/>
        <v>0</v>
      </c>
      <c r="BA22" s="81">
        <f t="shared" si="35"/>
        <v>0</v>
      </c>
      <c r="BB22" s="81">
        <f t="shared" si="36"/>
        <v>0</v>
      </c>
      <c r="BC22" s="81">
        <f t="shared" si="37"/>
        <v>8</v>
      </c>
      <c r="BD22" s="81">
        <f t="shared" si="38"/>
        <v>0</v>
      </c>
      <c r="BE22" s="81">
        <f t="shared" si="39"/>
        <v>0</v>
      </c>
      <c r="BF22" s="81">
        <f t="shared" si="40"/>
        <v>0</v>
      </c>
      <c r="BG22" s="81">
        <f t="shared" si="41"/>
        <v>0</v>
      </c>
      <c r="BH22" s="81">
        <f t="shared" si="42"/>
        <v>0</v>
      </c>
      <c r="BI22" s="81">
        <f t="shared" si="43"/>
        <v>0</v>
      </c>
      <c r="BJ22" s="81">
        <f t="shared" si="44"/>
        <v>0</v>
      </c>
      <c r="BK22" s="81">
        <f t="shared" si="45"/>
        <v>0</v>
      </c>
      <c r="BL22" s="81">
        <f t="shared" si="46"/>
        <v>0</v>
      </c>
      <c r="BM22" s="81">
        <f t="shared" si="47"/>
        <v>8</v>
      </c>
      <c r="BN22" s="81">
        <f t="shared" si="48"/>
        <v>0</v>
      </c>
      <c r="BO22" s="81">
        <f t="shared" si="49"/>
        <v>0</v>
      </c>
      <c r="BP22" s="81">
        <f t="shared" si="50"/>
        <v>0</v>
      </c>
      <c r="BQ22" s="81">
        <f t="shared" si="51"/>
        <v>0</v>
      </c>
      <c r="BR22" s="81">
        <f t="shared" si="52"/>
        <v>0</v>
      </c>
      <c r="BS22" s="81">
        <f t="shared" si="53"/>
        <v>0</v>
      </c>
      <c r="BT22" s="81">
        <f t="shared" si="54"/>
        <v>0</v>
      </c>
      <c r="BU22" s="81">
        <f t="shared" si="55"/>
        <v>0</v>
      </c>
      <c r="BV22" s="81">
        <f t="shared" si="56"/>
        <v>0</v>
      </c>
      <c r="BW22" s="81">
        <f t="shared" si="57"/>
        <v>31</v>
      </c>
      <c r="BX22" s="81">
        <f t="shared" si="58"/>
        <v>0</v>
      </c>
      <c r="BY22" s="81">
        <f t="shared" si="59"/>
        <v>0</v>
      </c>
      <c r="BZ22" s="81">
        <f t="shared" si="60"/>
        <v>0</v>
      </c>
      <c r="CA22" s="81">
        <f t="shared" si="61"/>
        <v>0</v>
      </c>
      <c r="CB22" s="81">
        <f t="shared" si="62"/>
        <v>0</v>
      </c>
      <c r="CC22" s="81">
        <f t="shared" si="63"/>
        <v>0</v>
      </c>
      <c r="CD22" s="81">
        <f t="shared" si="64"/>
        <v>0</v>
      </c>
      <c r="CE22" s="81">
        <f t="shared" si="65"/>
        <v>0</v>
      </c>
      <c r="CF22" s="81">
        <f t="shared" si="66"/>
        <v>0</v>
      </c>
      <c r="CG22" s="81">
        <f t="shared" si="67"/>
        <v>0</v>
      </c>
      <c r="CH22" s="81">
        <f t="shared" si="68"/>
        <v>0</v>
      </c>
      <c r="CI22" s="81">
        <f t="shared" si="69"/>
        <v>0</v>
      </c>
      <c r="CJ22" s="81">
        <f t="shared" si="70"/>
        <v>0</v>
      </c>
      <c r="CK22" s="81">
        <f t="shared" si="71"/>
        <v>0</v>
      </c>
      <c r="CL22" s="81">
        <f t="shared" si="72"/>
        <v>0</v>
      </c>
      <c r="CM22" s="81">
        <f t="shared" si="73"/>
        <v>0</v>
      </c>
      <c r="CN22" s="81">
        <f t="shared" si="74"/>
        <v>0</v>
      </c>
      <c r="CO22" s="81">
        <f t="shared" si="75"/>
        <v>0</v>
      </c>
      <c r="CP22" s="81">
        <f t="shared" si="76"/>
        <v>0</v>
      </c>
      <c r="CQ22" s="81">
        <f t="shared" si="77"/>
        <v>0</v>
      </c>
      <c r="CR22" s="81">
        <f t="shared" si="78"/>
        <v>0</v>
      </c>
      <c r="CS22" s="81">
        <f t="shared" si="79"/>
        <v>0</v>
      </c>
      <c r="CT22" s="81">
        <f t="shared" si="80"/>
        <v>0</v>
      </c>
      <c r="CU22" s="81">
        <f t="shared" si="81"/>
        <v>0</v>
      </c>
      <c r="CV22" s="81">
        <f t="shared" si="82"/>
        <v>0</v>
      </c>
      <c r="CW22" s="81">
        <f t="shared" si="83"/>
        <v>0</v>
      </c>
      <c r="CX22" s="81">
        <f t="shared" si="84"/>
        <v>0</v>
      </c>
      <c r="CY22" s="81">
        <f t="shared" si="85"/>
        <v>0</v>
      </c>
      <c r="CZ22" s="81">
        <f t="shared" si="86"/>
        <v>0</v>
      </c>
      <c r="DA22" s="81">
        <f t="shared" si="87"/>
        <v>0</v>
      </c>
      <c r="DB22" s="81">
        <f t="shared" si="88"/>
        <v>0</v>
      </c>
      <c r="DC22" s="81">
        <f t="shared" si="89"/>
        <v>0</v>
      </c>
      <c r="DD22" s="81">
        <f t="shared" si="90"/>
        <v>31</v>
      </c>
      <c r="DE22" s="81">
        <f t="shared" si="91"/>
        <v>0</v>
      </c>
      <c r="DF22" s="81">
        <f t="shared" si="92"/>
        <v>0</v>
      </c>
      <c r="DG22" s="81">
        <f t="shared" si="93"/>
        <v>0</v>
      </c>
      <c r="DH22" s="81">
        <f t="shared" si="94"/>
        <v>0</v>
      </c>
      <c r="DI22" s="81">
        <f t="shared" si="95"/>
        <v>0</v>
      </c>
      <c r="DJ22" s="81">
        <f t="shared" si="96"/>
        <v>0</v>
      </c>
      <c r="DK22" s="81">
        <f t="shared" si="97"/>
        <v>0</v>
      </c>
      <c r="DL22" s="81">
        <f t="shared" si="98"/>
        <v>0</v>
      </c>
      <c r="DM22" s="81">
        <f t="shared" si="99"/>
        <v>0</v>
      </c>
      <c r="DN22" s="81">
        <f t="shared" si="100"/>
        <v>0</v>
      </c>
      <c r="DO22" s="81">
        <f t="shared" si="101"/>
        <v>0</v>
      </c>
      <c r="DP22" s="81">
        <f t="shared" si="102"/>
        <v>0</v>
      </c>
      <c r="DQ22" s="81">
        <f t="shared" si="103"/>
        <v>28</v>
      </c>
      <c r="DR22" s="81">
        <f t="shared" si="104"/>
        <v>0</v>
      </c>
      <c r="DS22" s="81">
        <f t="shared" si="105"/>
        <v>0</v>
      </c>
      <c r="DT22" s="81">
        <f t="shared" si="106"/>
        <v>0</v>
      </c>
      <c r="DU22" s="81">
        <f t="shared" si="107"/>
        <v>0</v>
      </c>
      <c r="DV22" s="81">
        <f t="shared" si="108"/>
        <v>0</v>
      </c>
      <c r="DW22" s="81">
        <f t="shared" si="109"/>
        <v>0</v>
      </c>
      <c r="DX22" s="81">
        <f t="shared" si="110"/>
        <v>0</v>
      </c>
      <c r="DY22" s="81">
        <f t="shared" si="111"/>
        <v>0</v>
      </c>
      <c r="DZ22" s="81">
        <f t="shared" si="112"/>
        <v>0</v>
      </c>
      <c r="EA22" s="81">
        <f t="shared" si="113"/>
        <v>0</v>
      </c>
      <c r="EB22" s="81">
        <f t="shared" si="114"/>
        <v>0</v>
      </c>
      <c r="EC22" s="81">
        <f t="shared" si="115"/>
        <v>0</v>
      </c>
      <c r="ED22" s="81">
        <f t="shared" si="116"/>
        <v>0</v>
      </c>
      <c r="EE22" s="81">
        <f t="shared" si="117"/>
        <v>0</v>
      </c>
      <c r="EF22" s="81">
        <f t="shared" si="118"/>
        <v>0</v>
      </c>
      <c r="EG22" s="81">
        <f t="shared" si="119"/>
        <v>0</v>
      </c>
      <c r="EH22" s="81">
        <f t="shared" si="120"/>
        <v>0</v>
      </c>
      <c r="EI22" s="81">
        <f t="shared" si="121"/>
        <v>0</v>
      </c>
      <c r="EJ22" s="81">
        <f t="shared" si="122"/>
        <v>0</v>
      </c>
      <c r="EK22" s="81">
        <f t="shared" si="123"/>
        <v>0</v>
      </c>
      <c r="EL22" s="81">
        <f t="shared" si="124"/>
        <v>0</v>
      </c>
      <c r="EM22" s="81">
        <f t="shared" si="125"/>
        <v>0</v>
      </c>
      <c r="EN22" s="81">
        <f t="shared" si="126"/>
        <v>0</v>
      </c>
      <c r="EO22" s="81">
        <f t="shared" si="127"/>
        <v>0</v>
      </c>
      <c r="EP22" s="81">
        <f t="shared" si="128"/>
        <v>0</v>
      </c>
      <c r="EQ22" s="81">
        <f t="shared" si="129"/>
        <v>0</v>
      </c>
      <c r="ER22" s="81">
        <f t="shared" si="130"/>
        <v>0</v>
      </c>
      <c r="ES22" s="81">
        <f t="shared" si="131"/>
        <v>0</v>
      </c>
      <c r="ET22" s="81">
        <f t="shared" si="132"/>
        <v>0</v>
      </c>
      <c r="EU22" s="81">
        <f t="shared" si="133"/>
        <v>28</v>
      </c>
      <c r="EV22" s="81"/>
      <c r="EW22" s="81">
        <f t="shared" si="134"/>
        <v>10</v>
      </c>
      <c r="EX22" s="81">
        <f t="shared" si="135"/>
        <v>13</v>
      </c>
      <c r="EY22" s="81"/>
      <c r="EZ22" s="81">
        <f t="shared" si="136"/>
        <v>10</v>
      </c>
      <c r="FA22" s="81" t="e">
        <f>IF(P22=#REF!,IF(J22&lt;#REF!,#REF!,FE22),#REF!)</f>
        <v>#REF!</v>
      </c>
      <c r="FB22" s="81" t="e">
        <f>IF(P22=#REF!,IF(J22&lt;#REF!,0,1))</f>
        <v>#REF!</v>
      </c>
      <c r="FC22" s="81" t="e">
        <f>IF(AND(EZ22&gt;=21,EZ22&lt;&gt;0),EZ22,IF(P22&lt;#REF!,"СТОП",FA22+FB22))</f>
        <v>#REF!</v>
      </c>
      <c r="FD22" s="81"/>
      <c r="FE22" s="81">
        <v>15</v>
      </c>
      <c r="FF22" s="81">
        <v>16</v>
      </c>
      <c r="FG22" s="81"/>
      <c r="FH22" s="82">
        <f t="shared" si="137"/>
        <v>0</v>
      </c>
      <c r="FI22" s="82">
        <f t="shared" si="138"/>
        <v>0</v>
      </c>
      <c r="FJ22" s="82">
        <f t="shared" si="139"/>
        <v>0</v>
      </c>
      <c r="FK22" s="82">
        <f t="shared" si="140"/>
        <v>0</v>
      </c>
      <c r="FL22" s="82">
        <f t="shared" si="141"/>
        <v>0</v>
      </c>
      <c r="FM22" s="82">
        <f t="shared" si="142"/>
        <v>0</v>
      </c>
      <c r="FN22" s="82">
        <f t="shared" si="143"/>
        <v>0</v>
      </c>
      <c r="FO22" s="82">
        <f t="shared" si="144"/>
        <v>0</v>
      </c>
      <c r="FP22" s="82">
        <f t="shared" si="145"/>
        <v>0</v>
      </c>
      <c r="FQ22" s="82">
        <f t="shared" si="146"/>
        <v>11</v>
      </c>
      <c r="FR22" s="82">
        <f t="shared" si="147"/>
        <v>0</v>
      </c>
      <c r="FS22" s="82">
        <f t="shared" si="148"/>
        <v>0</v>
      </c>
      <c r="FT22" s="82">
        <f t="shared" si="149"/>
        <v>0</v>
      </c>
      <c r="FU22" s="82">
        <f t="shared" si="150"/>
        <v>0</v>
      </c>
      <c r="FV22" s="82">
        <f t="shared" si="151"/>
        <v>0</v>
      </c>
      <c r="FW22" s="82">
        <f t="shared" si="152"/>
        <v>0</v>
      </c>
      <c r="FX22" s="82">
        <f t="shared" si="153"/>
        <v>0</v>
      </c>
      <c r="FY22" s="82">
        <f t="shared" si="154"/>
        <v>0</v>
      </c>
      <c r="FZ22" s="82">
        <f t="shared" si="155"/>
        <v>0</v>
      </c>
      <c r="GA22" s="82">
        <f t="shared" si="156"/>
        <v>0</v>
      </c>
      <c r="GB22" s="82">
        <f t="shared" si="157"/>
        <v>0</v>
      </c>
      <c r="GC22" s="82">
        <f t="shared" si="158"/>
        <v>0</v>
      </c>
      <c r="GD22" s="82">
        <f t="shared" si="159"/>
        <v>11</v>
      </c>
      <c r="GE22" s="82">
        <f t="shared" si="160"/>
        <v>0</v>
      </c>
      <c r="GF22" s="82">
        <f t="shared" si="161"/>
        <v>0</v>
      </c>
      <c r="GG22" s="82">
        <f t="shared" si="162"/>
        <v>0</v>
      </c>
      <c r="GH22" s="82">
        <f t="shared" si="163"/>
        <v>0</v>
      </c>
      <c r="GI22" s="82">
        <f t="shared" si="164"/>
        <v>0</v>
      </c>
      <c r="GJ22" s="82">
        <f t="shared" si="165"/>
        <v>0</v>
      </c>
      <c r="GK22" s="82">
        <f t="shared" si="166"/>
        <v>0</v>
      </c>
      <c r="GL22" s="82">
        <f t="shared" si="167"/>
        <v>0</v>
      </c>
      <c r="GM22" s="82">
        <f t="shared" si="168"/>
        <v>0</v>
      </c>
      <c r="GN22" s="82">
        <f t="shared" si="169"/>
        <v>0</v>
      </c>
      <c r="GO22" s="82">
        <f t="shared" si="170"/>
        <v>0</v>
      </c>
      <c r="GP22" s="82">
        <f t="shared" si="171"/>
        <v>0</v>
      </c>
      <c r="GQ22" s="82">
        <f t="shared" si="172"/>
        <v>8</v>
      </c>
      <c r="GR22" s="82">
        <f t="shared" si="173"/>
        <v>0</v>
      </c>
      <c r="GS22" s="82">
        <f t="shared" si="174"/>
        <v>0</v>
      </c>
      <c r="GT22" s="82">
        <f t="shared" si="175"/>
        <v>0</v>
      </c>
      <c r="GU22" s="82">
        <f t="shared" si="176"/>
        <v>0</v>
      </c>
      <c r="GV22" s="82">
        <f t="shared" si="177"/>
        <v>0</v>
      </c>
      <c r="GW22" s="82">
        <f t="shared" si="178"/>
        <v>0</v>
      </c>
      <c r="GX22" s="82">
        <f t="shared" si="179"/>
        <v>0</v>
      </c>
      <c r="GY22" s="82">
        <f t="shared" si="180"/>
        <v>0</v>
      </c>
      <c r="GZ22" s="82">
        <f t="shared" si="181"/>
        <v>0</v>
      </c>
      <c r="HA22" s="82">
        <f t="shared" si="182"/>
        <v>8</v>
      </c>
      <c r="HB22" s="82">
        <f t="shared" si="183"/>
        <v>0</v>
      </c>
      <c r="HC22" s="82">
        <f t="shared" si="184"/>
        <v>0</v>
      </c>
      <c r="HD22" s="82">
        <f t="shared" si="185"/>
        <v>0</v>
      </c>
      <c r="HE22" s="82">
        <f t="shared" si="186"/>
        <v>0</v>
      </c>
      <c r="HF22" s="82">
        <f t="shared" si="187"/>
        <v>0</v>
      </c>
      <c r="HG22" s="82">
        <f t="shared" si="188"/>
        <v>0</v>
      </c>
      <c r="HH22" s="82">
        <f t="shared" si="189"/>
        <v>0</v>
      </c>
      <c r="HI22" s="82">
        <f t="shared" si="190"/>
        <v>0</v>
      </c>
      <c r="HJ22" s="82">
        <f t="shared" si="191"/>
        <v>0</v>
      </c>
      <c r="HK22" s="82">
        <f t="shared" si="192"/>
        <v>78</v>
      </c>
      <c r="HL22" s="82">
        <f t="shared" si="193"/>
        <v>0</v>
      </c>
      <c r="HM22" s="82">
        <f t="shared" si="194"/>
        <v>0</v>
      </c>
      <c r="HN22" s="82">
        <f t="shared" si="195"/>
        <v>0</v>
      </c>
      <c r="HO22" s="82">
        <f t="shared" si="196"/>
        <v>0</v>
      </c>
      <c r="HP22" s="82">
        <f t="shared" si="197"/>
        <v>0</v>
      </c>
      <c r="HQ22" s="82">
        <f t="shared" si="198"/>
        <v>0</v>
      </c>
      <c r="HR22" s="82">
        <f t="shared" si="199"/>
        <v>0</v>
      </c>
      <c r="HS22" s="82">
        <f t="shared" si="200"/>
        <v>0</v>
      </c>
      <c r="HT22" s="82">
        <f t="shared" si="201"/>
        <v>0</v>
      </c>
      <c r="HU22" s="82">
        <f t="shared" si="202"/>
        <v>0</v>
      </c>
      <c r="HV22" s="82">
        <f t="shared" si="203"/>
        <v>0</v>
      </c>
      <c r="HW22" s="82">
        <f t="shared" si="204"/>
        <v>0</v>
      </c>
      <c r="HX22" s="82">
        <f t="shared" si="205"/>
        <v>78</v>
      </c>
      <c r="HY22" s="82">
        <f t="shared" si="206"/>
        <v>0</v>
      </c>
      <c r="HZ22" s="82">
        <f t="shared" si="207"/>
        <v>0</v>
      </c>
      <c r="IA22" s="82">
        <f t="shared" si="208"/>
        <v>0</v>
      </c>
      <c r="IB22" s="82">
        <f t="shared" si="209"/>
        <v>0</v>
      </c>
      <c r="IC22" s="82">
        <f t="shared" si="210"/>
        <v>0</v>
      </c>
      <c r="ID22" s="82">
        <f t="shared" si="211"/>
        <v>0</v>
      </c>
      <c r="IE22" s="82">
        <f t="shared" si="212"/>
        <v>0</v>
      </c>
      <c r="IF22" s="82">
        <f t="shared" si="213"/>
        <v>0</v>
      </c>
      <c r="IG22" s="82">
        <f t="shared" si="214"/>
        <v>0</v>
      </c>
      <c r="IH22" s="82">
        <f t="shared" si="215"/>
        <v>0</v>
      </c>
      <c r="II22" s="82">
        <f t="shared" si="216"/>
        <v>0</v>
      </c>
      <c r="IJ22" s="82">
        <f t="shared" si="217"/>
        <v>0</v>
      </c>
      <c r="IK22" s="82">
        <f t="shared" si="218"/>
        <v>70</v>
      </c>
      <c r="IL22" s="82">
        <f t="shared" si="219"/>
        <v>0</v>
      </c>
      <c r="IM22" s="82">
        <f t="shared" si="220"/>
        <v>0</v>
      </c>
      <c r="IN22" s="82">
        <f t="shared" si="221"/>
        <v>0</v>
      </c>
      <c r="IO22" s="82">
        <f t="shared" si="222"/>
        <v>0</v>
      </c>
      <c r="IP22" s="82">
        <f t="shared" si="223"/>
        <v>0</v>
      </c>
      <c r="IQ22" s="82">
        <f t="shared" si="224"/>
        <v>0</v>
      </c>
      <c r="IR22" s="82">
        <f t="shared" si="225"/>
        <v>0</v>
      </c>
      <c r="IS22" s="82">
        <f t="shared" si="226"/>
        <v>0</v>
      </c>
      <c r="IT22" s="82">
        <f t="shared" si="227"/>
        <v>0</v>
      </c>
      <c r="IU22" s="82">
        <f t="shared" si="228"/>
        <v>70</v>
      </c>
      <c r="IV22" s="81"/>
    </row>
    <row r="23" spans="1:256" s="84" customFormat="1" ht="99">
      <c r="A23" s="70">
        <v>14</v>
      </c>
      <c r="B23" s="57">
        <v>71</v>
      </c>
      <c r="C23" s="86" t="s">
        <v>210</v>
      </c>
      <c r="D23" s="89" t="s">
        <v>27</v>
      </c>
      <c r="E23" s="66" t="s">
        <v>197</v>
      </c>
      <c r="F23" s="58" t="s">
        <v>43</v>
      </c>
      <c r="G23" s="57" t="s">
        <v>36</v>
      </c>
      <c r="H23" s="44" t="s">
        <v>4</v>
      </c>
      <c r="I23" s="101">
        <v>0</v>
      </c>
      <c r="J23" s="101">
        <v>14</v>
      </c>
      <c r="K23" s="45">
        <v>7</v>
      </c>
      <c r="L23" s="46">
        <v>13</v>
      </c>
      <c r="M23" s="101">
        <v>8</v>
      </c>
      <c r="N23" s="101">
        <v>11</v>
      </c>
      <c r="O23" s="62">
        <v>10</v>
      </c>
      <c r="P23" s="153">
        <f t="shared" si="0"/>
        <v>25</v>
      </c>
      <c r="Q23" s="85">
        <f t="shared" si="1"/>
        <v>7</v>
      </c>
      <c r="R23" s="81"/>
      <c r="S23" s="80"/>
      <c r="T23" s="81">
        <f t="shared" si="2"/>
        <v>0</v>
      </c>
      <c r="U23" s="81">
        <f t="shared" si="3"/>
        <v>0</v>
      </c>
      <c r="V23" s="81">
        <f t="shared" si="4"/>
        <v>0</v>
      </c>
      <c r="W23" s="81">
        <f t="shared" si="5"/>
        <v>0</v>
      </c>
      <c r="X23" s="81">
        <f t="shared" si="6"/>
        <v>0</v>
      </c>
      <c r="Y23" s="81">
        <f t="shared" si="7"/>
        <v>0</v>
      </c>
      <c r="Z23" s="81">
        <f t="shared" si="8"/>
        <v>0</v>
      </c>
      <c r="AA23" s="81">
        <f t="shared" si="9"/>
        <v>0</v>
      </c>
      <c r="AB23" s="81">
        <f t="shared" si="10"/>
        <v>0</v>
      </c>
      <c r="AC23" s="81">
        <f t="shared" si="11"/>
        <v>0</v>
      </c>
      <c r="AD23" s="81">
        <f t="shared" si="12"/>
        <v>0</v>
      </c>
      <c r="AE23" s="81">
        <f t="shared" si="13"/>
        <v>0</v>
      </c>
      <c r="AF23" s="81">
        <f t="shared" si="14"/>
        <v>0</v>
      </c>
      <c r="AG23" s="81">
        <f t="shared" si="15"/>
        <v>0</v>
      </c>
      <c r="AH23" s="81">
        <f t="shared" si="16"/>
        <v>0</v>
      </c>
      <c r="AI23" s="81">
        <f t="shared" si="17"/>
        <v>0</v>
      </c>
      <c r="AJ23" s="81">
        <f t="shared" si="18"/>
        <v>0</v>
      </c>
      <c r="AK23" s="81">
        <f t="shared" si="19"/>
        <v>0</v>
      </c>
      <c r="AL23" s="81">
        <f t="shared" si="20"/>
        <v>0</v>
      </c>
      <c r="AM23" s="81">
        <f t="shared" si="21"/>
        <v>0</v>
      </c>
      <c r="AN23" s="81">
        <f t="shared" si="22"/>
        <v>0</v>
      </c>
      <c r="AO23" s="81">
        <f t="shared" si="23"/>
        <v>0</v>
      </c>
      <c r="AP23" s="81">
        <f t="shared" si="24"/>
        <v>0</v>
      </c>
      <c r="AQ23" s="81">
        <f t="shared" si="25"/>
        <v>0</v>
      </c>
      <c r="AR23" s="81">
        <f t="shared" si="26"/>
        <v>0</v>
      </c>
      <c r="AS23" s="81">
        <f t="shared" si="27"/>
        <v>0</v>
      </c>
      <c r="AT23" s="81">
        <f t="shared" si="28"/>
        <v>0</v>
      </c>
      <c r="AU23" s="81">
        <f t="shared" si="29"/>
        <v>0</v>
      </c>
      <c r="AV23" s="81">
        <f t="shared" si="30"/>
        <v>0</v>
      </c>
      <c r="AW23" s="81">
        <f t="shared" si="31"/>
        <v>0</v>
      </c>
      <c r="AX23" s="81">
        <f t="shared" si="32"/>
        <v>0</v>
      </c>
      <c r="AY23" s="81">
        <f t="shared" si="33"/>
        <v>0</v>
      </c>
      <c r="AZ23" s="81">
        <f t="shared" si="34"/>
        <v>0</v>
      </c>
      <c r="BA23" s="81">
        <f t="shared" si="35"/>
        <v>0</v>
      </c>
      <c r="BB23" s="81">
        <f t="shared" si="36"/>
        <v>0</v>
      </c>
      <c r="BC23" s="81">
        <f t="shared" si="37"/>
        <v>0</v>
      </c>
      <c r="BD23" s="81">
        <f t="shared" si="38"/>
        <v>7</v>
      </c>
      <c r="BE23" s="81">
        <f t="shared" si="39"/>
        <v>0</v>
      </c>
      <c r="BF23" s="81">
        <f t="shared" si="40"/>
        <v>0</v>
      </c>
      <c r="BG23" s="81">
        <f t="shared" si="41"/>
        <v>0</v>
      </c>
      <c r="BH23" s="81">
        <f t="shared" si="42"/>
        <v>0</v>
      </c>
      <c r="BI23" s="81">
        <f t="shared" si="43"/>
        <v>0</v>
      </c>
      <c r="BJ23" s="81">
        <f t="shared" si="44"/>
        <v>0</v>
      </c>
      <c r="BK23" s="81">
        <f t="shared" si="45"/>
        <v>0</v>
      </c>
      <c r="BL23" s="81">
        <f t="shared" si="46"/>
        <v>0</v>
      </c>
      <c r="BM23" s="81">
        <f t="shared" si="47"/>
        <v>7</v>
      </c>
      <c r="BN23" s="81">
        <f t="shared" si="48"/>
        <v>0</v>
      </c>
      <c r="BO23" s="81">
        <f t="shared" si="49"/>
        <v>0</v>
      </c>
      <c r="BP23" s="81">
        <f t="shared" si="50"/>
        <v>0</v>
      </c>
      <c r="BQ23" s="81">
        <f t="shared" si="51"/>
        <v>0</v>
      </c>
      <c r="BR23" s="81">
        <f t="shared" si="52"/>
        <v>0</v>
      </c>
      <c r="BS23" s="81">
        <f t="shared" si="53"/>
        <v>0</v>
      </c>
      <c r="BT23" s="81">
        <f t="shared" si="54"/>
        <v>0</v>
      </c>
      <c r="BU23" s="81">
        <f t="shared" si="55"/>
        <v>0</v>
      </c>
      <c r="BV23" s="81">
        <f t="shared" si="56"/>
        <v>0</v>
      </c>
      <c r="BW23" s="81">
        <f t="shared" si="57"/>
        <v>0</v>
      </c>
      <c r="BX23" s="81">
        <f t="shared" si="58"/>
        <v>0</v>
      </c>
      <c r="BY23" s="81">
        <f t="shared" si="59"/>
        <v>0</v>
      </c>
      <c r="BZ23" s="81">
        <f t="shared" si="60"/>
        <v>0</v>
      </c>
      <c r="CA23" s="81">
        <f t="shared" si="61"/>
        <v>0</v>
      </c>
      <c r="CB23" s="81">
        <f t="shared" si="62"/>
        <v>0</v>
      </c>
      <c r="CC23" s="81">
        <f t="shared" si="63"/>
        <v>0</v>
      </c>
      <c r="CD23" s="81">
        <f t="shared" si="64"/>
        <v>0</v>
      </c>
      <c r="CE23" s="81">
        <f t="shared" si="65"/>
        <v>0</v>
      </c>
      <c r="CF23" s="81">
        <f t="shared" si="66"/>
        <v>0</v>
      </c>
      <c r="CG23" s="81">
        <f t="shared" si="67"/>
        <v>0</v>
      </c>
      <c r="CH23" s="81">
        <f t="shared" si="68"/>
        <v>0</v>
      </c>
      <c r="CI23" s="81">
        <f t="shared" si="69"/>
        <v>0</v>
      </c>
      <c r="CJ23" s="81">
        <f t="shared" si="70"/>
        <v>0</v>
      </c>
      <c r="CK23" s="81">
        <f t="shared" si="71"/>
        <v>0</v>
      </c>
      <c r="CL23" s="81">
        <f t="shared" si="72"/>
        <v>0</v>
      </c>
      <c r="CM23" s="81">
        <f t="shared" si="73"/>
        <v>0</v>
      </c>
      <c r="CN23" s="81">
        <f t="shared" si="74"/>
        <v>0</v>
      </c>
      <c r="CO23" s="81">
        <f t="shared" si="75"/>
        <v>0</v>
      </c>
      <c r="CP23" s="81">
        <f t="shared" si="76"/>
        <v>0</v>
      </c>
      <c r="CQ23" s="81">
        <f t="shared" si="77"/>
        <v>0</v>
      </c>
      <c r="CR23" s="81">
        <f t="shared" si="78"/>
        <v>0</v>
      </c>
      <c r="CS23" s="81">
        <f t="shared" si="79"/>
        <v>0</v>
      </c>
      <c r="CT23" s="81">
        <f t="shared" si="80"/>
        <v>0</v>
      </c>
      <c r="CU23" s="81">
        <f t="shared" si="81"/>
        <v>0</v>
      </c>
      <c r="CV23" s="81">
        <f t="shared" si="82"/>
        <v>0</v>
      </c>
      <c r="CW23" s="81">
        <f t="shared" si="83"/>
        <v>0</v>
      </c>
      <c r="CX23" s="81">
        <f t="shared" si="84"/>
        <v>0</v>
      </c>
      <c r="CY23" s="81">
        <f t="shared" si="85"/>
        <v>0</v>
      </c>
      <c r="CZ23" s="81">
        <f t="shared" si="86"/>
        <v>0</v>
      </c>
      <c r="DA23" s="81">
        <f t="shared" si="87"/>
        <v>0</v>
      </c>
      <c r="DB23" s="81">
        <f t="shared" si="88"/>
        <v>0</v>
      </c>
      <c r="DC23" s="81">
        <f t="shared" si="89"/>
        <v>0</v>
      </c>
      <c r="DD23" s="81">
        <f t="shared" si="90"/>
        <v>0</v>
      </c>
      <c r="DE23" s="81">
        <f t="shared" si="91"/>
        <v>0</v>
      </c>
      <c r="DF23" s="81">
        <f t="shared" si="92"/>
        <v>0</v>
      </c>
      <c r="DG23" s="81">
        <f t="shared" si="93"/>
        <v>0</v>
      </c>
      <c r="DH23" s="81">
        <f t="shared" si="94"/>
        <v>0</v>
      </c>
      <c r="DI23" s="81">
        <f t="shared" si="95"/>
        <v>0</v>
      </c>
      <c r="DJ23" s="81">
        <f t="shared" si="96"/>
        <v>0</v>
      </c>
      <c r="DK23" s="81">
        <f t="shared" si="97"/>
        <v>0</v>
      </c>
      <c r="DL23" s="81">
        <f t="shared" si="98"/>
        <v>0</v>
      </c>
      <c r="DM23" s="81">
        <f t="shared" si="99"/>
        <v>0</v>
      </c>
      <c r="DN23" s="81">
        <f t="shared" si="100"/>
        <v>0</v>
      </c>
      <c r="DO23" s="81">
        <f t="shared" si="101"/>
        <v>0</v>
      </c>
      <c r="DP23" s="81">
        <f t="shared" si="102"/>
        <v>0</v>
      </c>
      <c r="DQ23" s="81">
        <f t="shared" si="103"/>
        <v>0</v>
      </c>
      <c r="DR23" s="81">
        <f t="shared" si="104"/>
        <v>27</v>
      </c>
      <c r="DS23" s="81">
        <f t="shared" si="105"/>
        <v>0</v>
      </c>
      <c r="DT23" s="81">
        <f t="shared" si="106"/>
        <v>0</v>
      </c>
      <c r="DU23" s="81">
        <f t="shared" si="107"/>
        <v>0</v>
      </c>
      <c r="DV23" s="81">
        <f t="shared" si="108"/>
        <v>0</v>
      </c>
      <c r="DW23" s="81">
        <f t="shared" si="109"/>
        <v>0</v>
      </c>
      <c r="DX23" s="81">
        <f t="shared" si="110"/>
        <v>0</v>
      </c>
      <c r="DY23" s="81">
        <f t="shared" si="111"/>
        <v>0</v>
      </c>
      <c r="DZ23" s="81">
        <f t="shared" si="112"/>
        <v>0</v>
      </c>
      <c r="EA23" s="81">
        <f t="shared" si="113"/>
        <v>0</v>
      </c>
      <c r="EB23" s="81">
        <f t="shared" si="114"/>
        <v>0</v>
      </c>
      <c r="EC23" s="81">
        <f t="shared" si="115"/>
        <v>0</v>
      </c>
      <c r="ED23" s="81">
        <f t="shared" si="116"/>
        <v>0</v>
      </c>
      <c r="EE23" s="81">
        <f t="shared" si="117"/>
        <v>0</v>
      </c>
      <c r="EF23" s="81">
        <f t="shared" si="118"/>
        <v>0</v>
      </c>
      <c r="EG23" s="81">
        <f t="shared" si="119"/>
        <v>0</v>
      </c>
      <c r="EH23" s="81">
        <f t="shared" si="120"/>
        <v>0</v>
      </c>
      <c r="EI23" s="81">
        <f t="shared" si="121"/>
        <v>0</v>
      </c>
      <c r="EJ23" s="81">
        <f t="shared" si="122"/>
        <v>0</v>
      </c>
      <c r="EK23" s="81">
        <f t="shared" si="123"/>
        <v>0</v>
      </c>
      <c r="EL23" s="81">
        <f t="shared" si="124"/>
        <v>0</v>
      </c>
      <c r="EM23" s="81">
        <f t="shared" si="125"/>
        <v>0</v>
      </c>
      <c r="EN23" s="81">
        <f t="shared" si="126"/>
        <v>0</v>
      </c>
      <c r="EO23" s="81">
        <f t="shared" si="127"/>
        <v>0</v>
      </c>
      <c r="EP23" s="81">
        <f t="shared" si="128"/>
        <v>0</v>
      </c>
      <c r="EQ23" s="81">
        <f t="shared" si="129"/>
        <v>0</v>
      </c>
      <c r="ER23" s="81">
        <f t="shared" si="130"/>
        <v>0</v>
      </c>
      <c r="ES23" s="81">
        <f t="shared" si="131"/>
        <v>0</v>
      </c>
      <c r="ET23" s="81">
        <f t="shared" si="132"/>
        <v>0</v>
      </c>
      <c r="EU23" s="81">
        <f t="shared" si="133"/>
        <v>27</v>
      </c>
      <c r="EV23" s="81"/>
      <c r="EW23" s="81" t="str">
        <f t="shared" si="134"/>
        <v>ноль</v>
      </c>
      <c r="EX23" s="81">
        <f t="shared" si="135"/>
        <v>14</v>
      </c>
      <c r="EY23" s="81"/>
      <c r="EZ23" s="81">
        <f t="shared" si="136"/>
        <v>14</v>
      </c>
      <c r="FA23" s="81" t="e">
        <f>IF(P23=#REF!,IF(J23&lt;#REF!,#REF!,FE23),#REF!)</f>
        <v>#REF!</v>
      </c>
      <c r="FB23" s="81" t="e">
        <f>IF(P23=#REF!,IF(J23&lt;#REF!,0,1))</f>
        <v>#REF!</v>
      </c>
      <c r="FC23" s="81" t="e">
        <f>IF(AND(EZ23&gt;=21,EZ23&lt;&gt;0),EZ23,IF(P23&lt;#REF!,"СТОП",FA23+FB23))</f>
        <v>#REF!</v>
      </c>
      <c r="FD23" s="81"/>
      <c r="FE23" s="81">
        <v>15</v>
      </c>
      <c r="FF23" s="81">
        <v>16</v>
      </c>
      <c r="FG23" s="81"/>
      <c r="FH23" s="82">
        <f t="shared" si="137"/>
        <v>0</v>
      </c>
      <c r="FI23" s="82">
        <f t="shared" si="138"/>
        <v>0</v>
      </c>
      <c r="FJ23" s="82">
        <f t="shared" si="139"/>
        <v>0</v>
      </c>
      <c r="FK23" s="82">
        <f t="shared" si="140"/>
        <v>0</v>
      </c>
      <c r="FL23" s="82">
        <f t="shared" si="141"/>
        <v>0</v>
      </c>
      <c r="FM23" s="82">
        <f t="shared" si="142"/>
        <v>0</v>
      </c>
      <c r="FN23" s="82">
        <f t="shared" si="143"/>
        <v>0</v>
      </c>
      <c r="FO23" s="82">
        <f t="shared" si="144"/>
        <v>0</v>
      </c>
      <c r="FP23" s="82">
        <f t="shared" si="145"/>
        <v>0</v>
      </c>
      <c r="FQ23" s="82">
        <f t="shared" si="146"/>
        <v>0</v>
      </c>
      <c r="FR23" s="82">
        <f t="shared" si="147"/>
        <v>0</v>
      </c>
      <c r="FS23" s="82">
        <f t="shared" si="148"/>
        <v>0</v>
      </c>
      <c r="FT23" s="82">
        <f t="shared" si="149"/>
        <v>0</v>
      </c>
      <c r="FU23" s="82">
        <f t="shared" si="150"/>
        <v>0</v>
      </c>
      <c r="FV23" s="82">
        <f t="shared" si="151"/>
        <v>0</v>
      </c>
      <c r="FW23" s="82">
        <f t="shared" si="152"/>
        <v>0</v>
      </c>
      <c r="FX23" s="82">
        <f t="shared" si="153"/>
        <v>0</v>
      </c>
      <c r="FY23" s="82">
        <f t="shared" si="154"/>
        <v>0</v>
      </c>
      <c r="FZ23" s="82">
        <f t="shared" si="155"/>
        <v>0</v>
      </c>
      <c r="GA23" s="82">
        <f t="shared" si="156"/>
        <v>0</v>
      </c>
      <c r="GB23" s="82">
        <f t="shared" si="157"/>
        <v>0</v>
      </c>
      <c r="GC23" s="82">
        <f t="shared" si="158"/>
        <v>0</v>
      </c>
      <c r="GD23" s="82">
        <f t="shared" si="159"/>
        <v>0</v>
      </c>
      <c r="GE23" s="82">
        <f t="shared" si="160"/>
        <v>0</v>
      </c>
      <c r="GF23" s="82">
        <f t="shared" si="161"/>
        <v>0</v>
      </c>
      <c r="GG23" s="82">
        <f t="shared" si="162"/>
        <v>0</v>
      </c>
      <c r="GH23" s="82">
        <f t="shared" si="163"/>
        <v>0</v>
      </c>
      <c r="GI23" s="82">
        <f t="shared" si="164"/>
        <v>0</v>
      </c>
      <c r="GJ23" s="82">
        <f t="shared" si="165"/>
        <v>0</v>
      </c>
      <c r="GK23" s="82">
        <f t="shared" si="166"/>
        <v>0</v>
      </c>
      <c r="GL23" s="82">
        <f t="shared" si="167"/>
        <v>0</v>
      </c>
      <c r="GM23" s="82">
        <f t="shared" si="168"/>
        <v>0</v>
      </c>
      <c r="GN23" s="82">
        <f t="shared" si="169"/>
        <v>0</v>
      </c>
      <c r="GO23" s="82">
        <f t="shared" si="170"/>
        <v>0</v>
      </c>
      <c r="GP23" s="82">
        <f t="shared" si="171"/>
        <v>0</v>
      </c>
      <c r="GQ23" s="82">
        <f t="shared" si="172"/>
        <v>0</v>
      </c>
      <c r="GR23" s="82">
        <f t="shared" si="173"/>
        <v>7</v>
      </c>
      <c r="GS23" s="82">
        <f t="shared" si="174"/>
        <v>0</v>
      </c>
      <c r="GT23" s="82">
        <f t="shared" si="175"/>
        <v>0</v>
      </c>
      <c r="GU23" s="82">
        <f t="shared" si="176"/>
        <v>0</v>
      </c>
      <c r="GV23" s="82">
        <f t="shared" si="177"/>
        <v>0</v>
      </c>
      <c r="GW23" s="82">
        <f t="shared" si="178"/>
        <v>0</v>
      </c>
      <c r="GX23" s="82">
        <f t="shared" si="179"/>
        <v>0</v>
      </c>
      <c r="GY23" s="82">
        <f t="shared" si="180"/>
        <v>0</v>
      </c>
      <c r="GZ23" s="82">
        <f t="shared" si="181"/>
        <v>0</v>
      </c>
      <c r="HA23" s="82">
        <f t="shared" si="182"/>
        <v>7</v>
      </c>
      <c r="HB23" s="82">
        <f t="shared" si="183"/>
        <v>0</v>
      </c>
      <c r="HC23" s="82">
        <f t="shared" si="184"/>
        <v>0</v>
      </c>
      <c r="HD23" s="82">
        <f t="shared" si="185"/>
        <v>0</v>
      </c>
      <c r="HE23" s="82">
        <f t="shared" si="186"/>
        <v>0</v>
      </c>
      <c r="HF23" s="82">
        <f t="shared" si="187"/>
        <v>0</v>
      </c>
      <c r="HG23" s="82">
        <f t="shared" si="188"/>
        <v>0</v>
      </c>
      <c r="HH23" s="82">
        <f t="shared" si="189"/>
        <v>0</v>
      </c>
      <c r="HI23" s="82">
        <f t="shared" si="190"/>
        <v>0</v>
      </c>
      <c r="HJ23" s="82">
        <f t="shared" si="191"/>
        <v>0</v>
      </c>
      <c r="HK23" s="82">
        <f t="shared" si="192"/>
        <v>0</v>
      </c>
      <c r="HL23" s="82">
        <f t="shared" si="193"/>
        <v>0</v>
      </c>
      <c r="HM23" s="82">
        <f t="shared" si="194"/>
        <v>0</v>
      </c>
      <c r="HN23" s="82">
        <f t="shared" si="195"/>
        <v>0</v>
      </c>
      <c r="HO23" s="82">
        <f t="shared" si="196"/>
        <v>0</v>
      </c>
      <c r="HP23" s="82">
        <f t="shared" si="197"/>
        <v>0</v>
      </c>
      <c r="HQ23" s="82">
        <f t="shared" si="198"/>
        <v>0</v>
      </c>
      <c r="HR23" s="82">
        <f t="shared" si="199"/>
        <v>0</v>
      </c>
      <c r="HS23" s="82">
        <f t="shared" si="200"/>
        <v>0</v>
      </c>
      <c r="HT23" s="82">
        <f t="shared" si="201"/>
        <v>0</v>
      </c>
      <c r="HU23" s="82">
        <f t="shared" si="202"/>
        <v>0</v>
      </c>
      <c r="HV23" s="82">
        <f t="shared" si="203"/>
        <v>0</v>
      </c>
      <c r="HW23" s="82">
        <f t="shared" si="204"/>
        <v>0</v>
      </c>
      <c r="HX23" s="82">
        <f t="shared" si="205"/>
        <v>0</v>
      </c>
      <c r="HY23" s="82">
        <f t="shared" si="206"/>
        <v>0</v>
      </c>
      <c r="HZ23" s="82">
        <f t="shared" si="207"/>
        <v>0</v>
      </c>
      <c r="IA23" s="82">
        <f t="shared" si="208"/>
        <v>0</v>
      </c>
      <c r="IB23" s="82">
        <f t="shared" si="209"/>
        <v>0</v>
      </c>
      <c r="IC23" s="82">
        <f t="shared" si="210"/>
        <v>0</v>
      </c>
      <c r="ID23" s="82">
        <f t="shared" si="211"/>
        <v>0</v>
      </c>
      <c r="IE23" s="82">
        <f t="shared" si="212"/>
        <v>0</v>
      </c>
      <c r="IF23" s="82">
        <f t="shared" si="213"/>
        <v>0</v>
      </c>
      <c r="IG23" s="82">
        <f t="shared" si="214"/>
        <v>0</v>
      </c>
      <c r="IH23" s="82">
        <f t="shared" si="215"/>
        <v>0</v>
      </c>
      <c r="II23" s="82">
        <f t="shared" si="216"/>
        <v>0</v>
      </c>
      <c r="IJ23" s="82">
        <f t="shared" si="217"/>
        <v>0</v>
      </c>
      <c r="IK23" s="82">
        <f t="shared" si="218"/>
        <v>0</v>
      </c>
      <c r="IL23" s="82">
        <f t="shared" si="219"/>
        <v>68</v>
      </c>
      <c r="IM23" s="82">
        <f t="shared" si="220"/>
        <v>0</v>
      </c>
      <c r="IN23" s="82">
        <f t="shared" si="221"/>
        <v>0</v>
      </c>
      <c r="IO23" s="82">
        <f t="shared" si="222"/>
        <v>0</v>
      </c>
      <c r="IP23" s="82">
        <f t="shared" si="223"/>
        <v>0</v>
      </c>
      <c r="IQ23" s="82">
        <f t="shared" si="224"/>
        <v>0</v>
      </c>
      <c r="IR23" s="82">
        <f t="shared" si="225"/>
        <v>0</v>
      </c>
      <c r="IS23" s="82">
        <f t="shared" si="226"/>
        <v>0</v>
      </c>
      <c r="IT23" s="82">
        <f t="shared" si="227"/>
        <v>0</v>
      </c>
      <c r="IU23" s="82">
        <f t="shared" si="228"/>
        <v>68</v>
      </c>
      <c r="IV23" s="81"/>
    </row>
    <row r="24" spans="1:256" s="84" customFormat="1" ht="198">
      <c r="A24" s="70">
        <v>15</v>
      </c>
      <c r="B24" s="57">
        <v>46</v>
      </c>
      <c r="C24" s="86" t="s">
        <v>91</v>
      </c>
      <c r="D24" s="89" t="s">
        <v>28</v>
      </c>
      <c r="E24" s="66" t="s">
        <v>195</v>
      </c>
      <c r="F24" s="58" t="s">
        <v>196</v>
      </c>
      <c r="G24" s="57" t="s">
        <v>36</v>
      </c>
      <c r="H24" s="44">
        <v>16</v>
      </c>
      <c r="I24" s="101">
        <v>5</v>
      </c>
      <c r="J24" s="101">
        <v>11</v>
      </c>
      <c r="K24" s="45">
        <v>10</v>
      </c>
      <c r="L24" s="46">
        <v>17</v>
      </c>
      <c r="M24" s="101">
        <v>4</v>
      </c>
      <c r="N24" s="101">
        <v>16</v>
      </c>
      <c r="O24" s="62">
        <v>5</v>
      </c>
      <c r="P24" s="153">
        <f t="shared" si="0"/>
        <v>24</v>
      </c>
      <c r="Q24" s="85">
        <f t="shared" si="1"/>
        <v>15</v>
      </c>
      <c r="R24" s="81"/>
      <c r="S24" s="80"/>
      <c r="T24" s="81">
        <f t="shared" si="2"/>
        <v>0</v>
      </c>
      <c r="U24" s="81">
        <f t="shared" si="3"/>
        <v>0</v>
      </c>
      <c r="V24" s="81">
        <f t="shared" si="4"/>
        <v>0</v>
      </c>
      <c r="W24" s="81">
        <f t="shared" si="5"/>
        <v>0</v>
      </c>
      <c r="X24" s="81">
        <f t="shared" si="6"/>
        <v>0</v>
      </c>
      <c r="Y24" s="81">
        <f t="shared" si="7"/>
        <v>0</v>
      </c>
      <c r="Z24" s="81">
        <f t="shared" si="8"/>
        <v>0</v>
      </c>
      <c r="AA24" s="81">
        <f t="shared" si="9"/>
        <v>0</v>
      </c>
      <c r="AB24" s="81">
        <f t="shared" si="10"/>
        <v>0</v>
      </c>
      <c r="AC24" s="81">
        <f t="shared" si="11"/>
        <v>0</v>
      </c>
      <c r="AD24" s="81">
        <f t="shared" si="12"/>
        <v>0</v>
      </c>
      <c r="AE24" s="81">
        <f t="shared" si="13"/>
        <v>0</v>
      </c>
      <c r="AF24" s="81">
        <f t="shared" si="14"/>
        <v>0</v>
      </c>
      <c r="AG24" s="81">
        <f t="shared" si="15"/>
        <v>0</v>
      </c>
      <c r="AH24" s="81">
        <f t="shared" si="16"/>
        <v>0</v>
      </c>
      <c r="AI24" s="81">
        <f t="shared" si="17"/>
        <v>5</v>
      </c>
      <c r="AJ24" s="81">
        <f t="shared" si="18"/>
        <v>0</v>
      </c>
      <c r="AK24" s="81">
        <f t="shared" si="19"/>
        <v>0</v>
      </c>
      <c r="AL24" s="81">
        <f t="shared" si="20"/>
        <v>0</v>
      </c>
      <c r="AM24" s="81">
        <f t="shared" si="21"/>
        <v>0</v>
      </c>
      <c r="AN24" s="81">
        <f t="shared" si="22"/>
        <v>0</v>
      </c>
      <c r="AO24" s="81">
        <f t="shared" si="23"/>
        <v>0</v>
      </c>
      <c r="AP24" s="81">
        <f t="shared" si="24"/>
        <v>5</v>
      </c>
      <c r="AQ24" s="81">
        <f t="shared" si="25"/>
        <v>0</v>
      </c>
      <c r="AR24" s="81">
        <f t="shared" si="26"/>
        <v>0</v>
      </c>
      <c r="AS24" s="81">
        <f t="shared" si="27"/>
        <v>0</v>
      </c>
      <c r="AT24" s="81">
        <f t="shared" si="28"/>
        <v>0</v>
      </c>
      <c r="AU24" s="81">
        <f t="shared" si="29"/>
        <v>0</v>
      </c>
      <c r="AV24" s="81">
        <f t="shared" si="30"/>
        <v>0</v>
      </c>
      <c r="AW24" s="81">
        <f t="shared" si="31"/>
        <v>0</v>
      </c>
      <c r="AX24" s="81">
        <f t="shared" si="32"/>
        <v>0</v>
      </c>
      <c r="AY24" s="81">
        <f t="shared" si="33"/>
        <v>0</v>
      </c>
      <c r="AZ24" s="81">
        <f t="shared" si="34"/>
        <v>0</v>
      </c>
      <c r="BA24" s="81">
        <f t="shared" si="35"/>
        <v>10</v>
      </c>
      <c r="BB24" s="81">
        <f t="shared" si="36"/>
        <v>0</v>
      </c>
      <c r="BC24" s="81">
        <f t="shared" si="37"/>
        <v>0</v>
      </c>
      <c r="BD24" s="81">
        <f t="shared" si="38"/>
        <v>0</v>
      </c>
      <c r="BE24" s="81">
        <f t="shared" si="39"/>
        <v>0</v>
      </c>
      <c r="BF24" s="81">
        <f t="shared" si="40"/>
        <v>0</v>
      </c>
      <c r="BG24" s="81">
        <f t="shared" si="41"/>
        <v>0</v>
      </c>
      <c r="BH24" s="81">
        <f t="shared" si="42"/>
        <v>0</v>
      </c>
      <c r="BI24" s="81">
        <f t="shared" si="43"/>
        <v>0</v>
      </c>
      <c r="BJ24" s="81">
        <f t="shared" si="44"/>
        <v>0</v>
      </c>
      <c r="BK24" s="81">
        <f t="shared" si="45"/>
        <v>0</v>
      </c>
      <c r="BL24" s="81">
        <f t="shared" si="46"/>
        <v>0</v>
      </c>
      <c r="BM24" s="81">
        <f t="shared" si="47"/>
        <v>10</v>
      </c>
      <c r="BN24" s="81">
        <f t="shared" si="48"/>
        <v>0</v>
      </c>
      <c r="BO24" s="81">
        <f t="shared" si="49"/>
        <v>0</v>
      </c>
      <c r="BP24" s="81">
        <f t="shared" si="50"/>
        <v>0</v>
      </c>
      <c r="BQ24" s="81">
        <f t="shared" si="51"/>
        <v>0</v>
      </c>
      <c r="BR24" s="81">
        <f t="shared" si="52"/>
        <v>0</v>
      </c>
      <c r="BS24" s="81">
        <f t="shared" si="53"/>
        <v>0</v>
      </c>
      <c r="BT24" s="81">
        <f t="shared" si="54"/>
        <v>0</v>
      </c>
      <c r="BU24" s="81">
        <f t="shared" si="55"/>
        <v>0</v>
      </c>
      <c r="BV24" s="81">
        <f t="shared" si="56"/>
        <v>0</v>
      </c>
      <c r="BW24" s="81">
        <f t="shared" si="57"/>
        <v>0</v>
      </c>
      <c r="BX24" s="81">
        <f t="shared" si="58"/>
        <v>0</v>
      </c>
      <c r="BY24" s="81">
        <f t="shared" si="59"/>
        <v>0</v>
      </c>
      <c r="BZ24" s="81">
        <f t="shared" si="60"/>
        <v>0</v>
      </c>
      <c r="CA24" s="81">
        <f t="shared" si="61"/>
        <v>0</v>
      </c>
      <c r="CB24" s="81">
        <f t="shared" si="62"/>
        <v>0</v>
      </c>
      <c r="CC24" s="81">
        <f t="shared" si="63"/>
        <v>25</v>
      </c>
      <c r="CD24" s="81">
        <f t="shared" si="64"/>
        <v>0</v>
      </c>
      <c r="CE24" s="81">
        <f t="shared" si="65"/>
        <v>0</v>
      </c>
      <c r="CF24" s="81">
        <f t="shared" si="66"/>
        <v>0</v>
      </c>
      <c r="CG24" s="81">
        <f t="shared" si="67"/>
        <v>0</v>
      </c>
      <c r="CH24" s="81">
        <f t="shared" si="68"/>
        <v>0</v>
      </c>
      <c r="CI24" s="81">
        <f t="shared" si="69"/>
        <v>0</v>
      </c>
      <c r="CJ24" s="81">
        <f t="shared" si="70"/>
        <v>0</v>
      </c>
      <c r="CK24" s="81">
        <f t="shared" si="71"/>
        <v>0</v>
      </c>
      <c r="CL24" s="81">
        <f t="shared" si="72"/>
        <v>0</v>
      </c>
      <c r="CM24" s="81">
        <f t="shared" si="73"/>
        <v>0</v>
      </c>
      <c r="CN24" s="81">
        <f t="shared" si="74"/>
        <v>0</v>
      </c>
      <c r="CO24" s="81">
        <f t="shared" si="75"/>
        <v>0</v>
      </c>
      <c r="CP24" s="81">
        <f t="shared" si="76"/>
        <v>0</v>
      </c>
      <c r="CQ24" s="81">
        <f t="shared" si="77"/>
        <v>0</v>
      </c>
      <c r="CR24" s="81">
        <f t="shared" si="78"/>
        <v>0</v>
      </c>
      <c r="CS24" s="81">
        <f t="shared" si="79"/>
        <v>0</v>
      </c>
      <c r="CT24" s="81">
        <f t="shared" si="80"/>
        <v>0</v>
      </c>
      <c r="CU24" s="81">
        <f t="shared" si="81"/>
        <v>0</v>
      </c>
      <c r="CV24" s="81">
        <f t="shared" si="82"/>
        <v>0</v>
      </c>
      <c r="CW24" s="81">
        <f t="shared" si="83"/>
        <v>0</v>
      </c>
      <c r="CX24" s="81">
        <f t="shared" si="84"/>
        <v>0</v>
      </c>
      <c r="CY24" s="81">
        <f t="shared" si="85"/>
        <v>0</v>
      </c>
      <c r="CZ24" s="81">
        <f t="shared" si="86"/>
        <v>0</v>
      </c>
      <c r="DA24" s="81">
        <f t="shared" si="87"/>
        <v>0</v>
      </c>
      <c r="DB24" s="81">
        <f t="shared" si="88"/>
        <v>0</v>
      </c>
      <c r="DC24" s="81">
        <f t="shared" si="89"/>
        <v>0</v>
      </c>
      <c r="DD24" s="81">
        <f t="shared" si="90"/>
        <v>25</v>
      </c>
      <c r="DE24" s="81">
        <f t="shared" si="91"/>
        <v>0</v>
      </c>
      <c r="DF24" s="81">
        <f t="shared" si="92"/>
        <v>0</v>
      </c>
      <c r="DG24" s="81">
        <f t="shared" si="93"/>
        <v>0</v>
      </c>
      <c r="DH24" s="81">
        <f t="shared" si="94"/>
        <v>0</v>
      </c>
      <c r="DI24" s="81">
        <f t="shared" si="95"/>
        <v>0</v>
      </c>
      <c r="DJ24" s="81">
        <f t="shared" si="96"/>
        <v>0</v>
      </c>
      <c r="DK24" s="81">
        <f t="shared" si="97"/>
        <v>0</v>
      </c>
      <c r="DL24" s="81">
        <f t="shared" si="98"/>
        <v>0</v>
      </c>
      <c r="DM24" s="81">
        <f t="shared" si="99"/>
        <v>0</v>
      </c>
      <c r="DN24" s="81">
        <f t="shared" si="100"/>
        <v>0</v>
      </c>
      <c r="DO24" s="81">
        <f t="shared" si="101"/>
        <v>30</v>
      </c>
      <c r="DP24" s="81">
        <f t="shared" si="102"/>
        <v>0</v>
      </c>
      <c r="DQ24" s="81">
        <f t="shared" si="103"/>
        <v>0</v>
      </c>
      <c r="DR24" s="81">
        <f t="shared" si="104"/>
        <v>0</v>
      </c>
      <c r="DS24" s="81">
        <f t="shared" si="105"/>
        <v>0</v>
      </c>
      <c r="DT24" s="81">
        <f t="shared" si="106"/>
        <v>0</v>
      </c>
      <c r="DU24" s="81">
        <f t="shared" si="107"/>
        <v>0</v>
      </c>
      <c r="DV24" s="81">
        <f t="shared" si="108"/>
        <v>0</v>
      </c>
      <c r="DW24" s="81">
        <f t="shared" si="109"/>
        <v>0</v>
      </c>
      <c r="DX24" s="81">
        <f t="shared" si="110"/>
        <v>0</v>
      </c>
      <c r="DY24" s="81">
        <f t="shared" si="111"/>
        <v>0</v>
      </c>
      <c r="DZ24" s="81">
        <f t="shared" si="112"/>
        <v>0</v>
      </c>
      <c r="EA24" s="81">
        <f t="shared" si="113"/>
        <v>0</v>
      </c>
      <c r="EB24" s="81">
        <f t="shared" si="114"/>
        <v>0</v>
      </c>
      <c r="EC24" s="81">
        <f t="shared" si="115"/>
        <v>0</v>
      </c>
      <c r="ED24" s="81">
        <f t="shared" si="116"/>
        <v>0</v>
      </c>
      <c r="EE24" s="81">
        <f t="shared" si="117"/>
        <v>0</v>
      </c>
      <c r="EF24" s="81">
        <f t="shared" si="118"/>
        <v>0</v>
      </c>
      <c r="EG24" s="81">
        <f t="shared" si="119"/>
        <v>0</v>
      </c>
      <c r="EH24" s="81">
        <f t="shared" si="120"/>
        <v>0</v>
      </c>
      <c r="EI24" s="81">
        <f t="shared" si="121"/>
        <v>0</v>
      </c>
      <c r="EJ24" s="81">
        <f t="shared" si="122"/>
        <v>0</v>
      </c>
      <c r="EK24" s="81">
        <f t="shared" si="123"/>
        <v>0</v>
      </c>
      <c r="EL24" s="81">
        <f t="shared" si="124"/>
        <v>0</v>
      </c>
      <c r="EM24" s="81">
        <f t="shared" si="125"/>
        <v>0</v>
      </c>
      <c r="EN24" s="81">
        <f t="shared" si="126"/>
        <v>0</v>
      </c>
      <c r="EO24" s="81">
        <f t="shared" si="127"/>
        <v>0</v>
      </c>
      <c r="EP24" s="81">
        <f t="shared" si="128"/>
        <v>0</v>
      </c>
      <c r="EQ24" s="81">
        <f t="shared" si="129"/>
        <v>0</v>
      </c>
      <c r="ER24" s="81">
        <f t="shared" si="130"/>
        <v>0</v>
      </c>
      <c r="ES24" s="81">
        <f t="shared" si="131"/>
        <v>0</v>
      </c>
      <c r="ET24" s="81">
        <f t="shared" si="132"/>
        <v>0</v>
      </c>
      <c r="EU24" s="81">
        <f t="shared" si="133"/>
        <v>30</v>
      </c>
      <c r="EV24" s="81"/>
      <c r="EW24" s="81">
        <f t="shared" si="134"/>
        <v>16</v>
      </c>
      <c r="EX24" s="81">
        <f t="shared" si="135"/>
        <v>11</v>
      </c>
      <c r="EY24" s="81"/>
      <c r="EZ24" s="81">
        <f t="shared" si="136"/>
        <v>11</v>
      </c>
      <c r="FA24" s="81" t="e">
        <f>IF(P24=#REF!,IF(J24&lt;#REF!,#REF!,FE24),#REF!)</f>
        <v>#REF!</v>
      </c>
      <c r="FB24" s="81" t="e">
        <f>IF(P24=#REF!,IF(J24&lt;#REF!,0,1))</f>
        <v>#REF!</v>
      </c>
      <c r="FC24" s="81" t="e">
        <f>IF(AND(EZ24&gt;=21,EZ24&lt;&gt;0),EZ24,IF(P24&lt;#REF!,"СТОП",FA24+FB24))</f>
        <v>#REF!</v>
      </c>
      <c r="FD24" s="81"/>
      <c r="FE24" s="81">
        <v>15</v>
      </c>
      <c r="FF24" s="81">
        <v>16</v>
      </c>
      <c r="FG24" s="81"/>
      <c r="FH24" s="82">
        <f t="shared" si="137"/>
        <v>0</v>
      </c>
      <c r="FI24" s="82">
        <f t="shared" si="138"/>
        <v>0</v>
      </c>
      <c r="FJ24" s="82">
        <f t="shared" si="139"/>
        <v>0</v>
      </c>
      <c r="FK24" s="82">
        <f t="shared" si="140"/>
        <v>0</v>
      </c>
      <c r="FL24" s="82">
        <f t="shared" si="141"/>
        <v>0</v>
      </c>
      <c r="FM24" s="82">
        <f t="shared" si="142"/>
        <v>0</v>
      </c>
      <c r="FN24" s="82">
        <f t="shared" si="143"/>
        <v>0</v>
      </c>
      <c r="FO24" s="82">
        <f t="shared" si="144"/>
        <v>0</v>
      </c>
      <c r="FP24" s="82">
        <f t="shared" si="145"/>
        <v>0</v>
      </c>
      <c r="FQ24" s="82">
        <f t="shared" si="146"/>
        <v>0</v>
      </c>
      <c r="FR24" s="82">
        <f t="shared" si="147"/>
        <v>0</v>
      </c>
      <c r="FS24" s="82">
        <f t="shared" si="148"/>
        <v>0</v>
      </c>
      <c r="FT24" s="82">
        <f t="shared" si="149"/>
        <v>0</v>
      </c>
      <c r="FU24" s="82">
        <f t="shared" si="150"/>
        <v>0</v>
      </c>
      <c r="FV24" s="82">
        <f t="shared" si="151"/>
        <v>0</v>
      </c>
      <c r="FW24" s="82">
        <f t="shared" si="152"/>
        <v>5</v>
      </c>
      <c r="FX24" s="82">
        <f t="shared" si="153"/>
        <v>0</v>
      </c>
      <c r="FY24" s="82">
        <f t="shared" si="154"/>
        <v>0</v>
      </c>
      <c r="FZ24" s="82">
        <f t="shared" si="155"/>
        <v>0</v>
      </c>
      <c r="GA24" s="82">
        <f t="shared" si="156"/>
        <v>0</v>
      </c>
      <c r="GB24" s="82">
        <f t="shared" si="157"/>
        <v>0</v>
      </c>
      <c r="GC24" s="82">
        <f t="shared" si="158"/>
        <v>0</v>
      </c>
      <c r="GD24" s="82">
        <f t="shared" si="159"/>
        <v>5</v>
      </c>
      <c r="GE24" s="82">
        <f t="shared" si="160"/>
        <v>0</v>
      </c>
      <c r="GF24" s="82">
        <f t="shared" si="161"/>
        <v>0</v>
      </c>
      <c r="GG24" s="82">
        <f t="shared" si="162"/>
        <v>0</v>
      </c>
      <c r="GH24" s="82">
        <f t="shared" si="163"/>
        <v>0</v>
      </c>
      <c r="GI24" s="82">
        <f t="shared" si="164"/>
        <v>0</v>
      </c>
      <c r="GJ24" s="82">
        <f t="shared" si="165"/>
        <v>0</v>
      </c>
      <c r="GK24" s="82">
        <f t="shared" si="166"/>
        <v>0</v>
      </c>
      <c r="GL24" s="82">
        <f t="shared" si="167"/>
        <v>0</v>
      </c>
      <c r="GM24" s="82">
        <f t="shared" si="168"/>
        <v>0</v>
      </c>
      <c r="GN24" s="82">
        <f t="shared" si="169"/>
        <v>0</v>
      </c>
      <c r="GO24" s="82">
        <f t="shared" si="170"/>
        <v>10</v>
      </c>
      <c r="GP24" s="82">
        <f t="shared" si="171"/>
        <v>0</v>
      </c>
      <c r="GQ24" s="82">
        <f t="shared" si="172"/>
        <v>0</v>
      </c>
      <c r="GR24" s="82">
        <f t="shared" si="173"/>
        <v>0</v>
      </c>
      <c r="GS24" s="82">
        <f t="shared" si="174"/>
        <v>0</v>
      </c>
      <c r="GT24" s="82">
        <f t="shared" si="175"/>
        <v>0</v>
      </c>
      <c r="GU24" s="82">
        <f t="shared" si="176"/>
        <v>0</v>
      </c>
      <c r="GV24" s="82">
        <f t="shared" si="177"/>
        <v>0</v>
      </c>
      <c r="GW24" s="82">
        <f t="shared" si="178"/>
        <v>0</v>
      </c>
      <c r="GX24" s="82">
        <f t="shared" si="179"/>
        <v>0</v>
      </c>
      <c r="GY24" s="82">
        <f t="shared" si="180"/>
        <v>0</v>
      </c>
      <c r="GZ24" s="82">
        <f t="shared" si="181"/>
        <v>0</v>
      </c>
      <c r="HA24" s="82">
        <f t="shared" si="182"/>
        <v>10</v>
      </c>
      <c r="HB24" s="82">
        <f t="shared" si="183"/>
        <v>0</v>
      </c>
      <c r="HC24" s="82">
        <f t="shared" si="184"/>
        <v>0</v>
      </c>
      <c r="HD24" s="82">
        <f t="shared" si="185"/>
        <v>0</v>
      </c>
      <c r="HE24" s="82">
        <f t="shared" si="186"/>
        <v>0</v>
      </c>
      <c r="HF24" s="82">
        <f t="shared" si="187"/>
        <v>0</v>
      </c>
      <c r="HG24" s="82">
        <f t="shared" si="188"/>
        <v>0</v>
      </c>
      <c r="HH24" s="82">
        <f t="shared" si="189"/>
        <v>0</v>
      </c>
      <c r="HI24" s="82">
        <f t="shared" si="190"/>
        <v>0</v>
      </c>
      <c r="HJ24" s="82">
        <f t="shared" si="191"/>
        <v>0</v>
      </c>
      <c r="HK24" s="82">
        <f t="shared" si="192"/>
        <v>0</v>
      </c>
      <c r="HL24" s="82">
        <f t="shared" si="193"/>
        <v>0</v>
      </c>
      <c r="HM24" s="82">
        <f t="shared" si="194"/>
        <v>0</v>
      </c>
      <c r="HN24" s="82">
        <f t="shared" si="195"/>
        <v>0</v>
      </c>
      <c r="HO24" s="82">
        <f t="shared" si="196"/>
        <v>0</v>
      </c>
      <c r="HP24" s="82">
        <f t="shared" si="197"/>
        <v>0</v>
      </c>
      <c r="HQ24" s="82">
        <f t="shared" si="198"/>
        <v>63</v>
      </c>
      <c r="HR24" s="82">
        <f t="shared" si="199"/>
        <v>0</v>
      </c>
      <c r="HS24" s="82">
        <f t="shared" si="200"/>
        <v>0</v>
      </c>
      <c r="HT24" s="82">
        <f t="shared" si="201"/>
        <v>0</v>
      </c>
      <c r="HU24" s="82">
        <f t="shared" si="202"/>
        <v>0</v>
      </c>
      <c r="HV24" s="82">
        <f t="shared" si="203"/>
        <v>0</v>
      </c>
      <c r="HW24" s="82">
        <f t="shared" si="204"/>
        <v>0</v>
      </c>
      <c r="HX24" s="82">
        <f t="shared" si="205"/>
        <v>63</v>
      </c>
      <c r="HY24" s="82">
        <f t="shared" si="206"/>
        <v>0</v>
      </c>
      <c r="HZ24" s="82">
        <f t="shared" si="207"/>
        <v>0</v>
      </c>
      <c r="IA24" s="82">
        <f t="shared" si="208"/>
        <v>0</v>
      </c>
      <c r="IB24" s="82">
        <f t="shared" si="209"/>
        <v>0</v>
      </c>
      <c r="IC24" s="82">
        <f t="shared" si="210"/>
        <v>0</v>
      </c>
      <c r="ID24" s="82">
        <f t="shared" si="211"/>
        <v>0</v>
      </c>
      <c r="IE24" s="82">
        <f t="shared" si="212"/>
        <v>0</v>
      </c>
      <c r="IF24" s="82">
        <f t="shared" si="213"/>
        <v>0</v>
      </c>
      <c r="IG24" s="82">
        <f t="shared" si="214"/>
        <v>0</v>
      </c>
      <c r="IH24" s="82">
        <f t="shared" si="215"/>
        <v>0</v>
      </c>
      <c r="II24" s="82">
        <f t="shared" si="216"/>
        <v>75</v>
      </c>
      <c r="IJ24" s="82">
        <f t="shared" si="217"/>
        <v>0</v>
      </c>
      <c r="IK24" s="82">
        <f t="shared" si="218"/>
        <v>0</v>
      </c>
      <c r="IL24" s="82">
        <f t="shared" si="219"/>
        <v>0</v>
      </c>
      <c r="IM24" s="82">
        <f t="shared" si="220"/>
        <v>0</v>
      </c>
      <c r="IN24" s="82">
        <f t="shared" si="221"/>
        <v>0</v>
      </c>
      <c r="IO24" s="82">
        <f t="shared" si="222"/>
        <v>0</v>
      </c>
      <c r="IP24" s="82">
        <f t="shared" si="223"/>
        <v>0</v>
      </c>
      <c r="IQ24" s="82">
        <f t="shared" si="224"/>
        <v>0</v>
      </c>
      <c r="IR24" s="82">
        <f t="shared" si="225"/>
        <v>0</v>
      </c>
      <c r="IS24" s="82">
        <f t="shared" si="226"/>
        <v>0</v>
      </c>
      <c r="IT24" s="82">
        <f t="shared" si="227"/>
        <v>0</v>
      </c>
      <c r="IU24" s="82">
        <f t="shared" si="228"/>
        <v>75</v>
      </c>
      <c r="IV24" s="81"/>
    </row>
    <row r="25" spans="1:256" s="84" customFormat="1" ht="99">
      <c r="A25" s="70">
        <v>16</v>
      </c>
      <c r="B25" s="57">
        <v>360</v>
      </c>
      <c r="C25" s="86" t="s">
        <v>213</v>
      </c>
      <c r="D25" s="89" t="s">
        <v>34</v>
      </c>
      <c r="E25" s="66" t="s">
        <v>162</v>
      </c>
      <c r="F25" s="58" t="s">
        <v>199</v>
      </c>
      <c r="G25" s="57" t="s">
        <v>62</v>
      </c>
      <c r="H25" s="44">
        <v>23</v>
      </c>
      <c r="I25" s="101">
        <v>0</v>
      </c>
      <c r="J25" s="101">
        <v>28</v>
      </c>
      <c r="K25" s="45">
        <v>0</v>
      </c>
      <c r="L25" s="46">
        <v>11</v>
      </c>
      <c r="M25" s="101">
        <v>10</v>
      </c>
      <c r="N25" s="101">
        <v>10</v>
      </c>
      <c r="O25" s="62">
        <v>11</v>
      </c>
      <c r="P25" s="153">
        <f t="shared" si="0"/>
        <v>21</v>
      </c>
      <c r="Q25" s="85">
        <f t="shared" si="1"/>
        <v>0</v>
      </c>
      <c r="R25" s="81"/>
      <c r="S25" s="80"/>
      <c r="T25" s="81">
        <f t="shared" si="2"/>
        <v>0</v>
      </c>
      <c r="U25" s="81">
        <f t="shared" si="3"/>
        <v>0</v>
      </c>
      <c r="V25" s="81">
        <f t="shared" si="4"/>
        <v>0</v>
      </c>
      <c r="W25" s="81">
        <f t="shared" si="5"/>
        <v>0</v>
      </c>
      <c r="X25" s="81">
        <f t="shared" si="6"/>
        <v>0</v>
      </c>
      <c r="Y25" s="81">
        <f t="shared" si="7"/>
        <v>0</v>
      </c>
      <c r="Z25" s="81">
        <f t="shared" si="8"/>
        <v>0</v>
      </c>
      <c r="AA25" s="81">
        <f t="shared" si="9"/>
        <v>0</v>
      </c>
      <c r="AB25" s="81">
        <f t="shared" si="10"/>
        <v>0</v>
      </c>
      <c r="AC25" s="81">
        <f t="shared" si="11"/>
        <v>0</v>
      </c>
      <c r="AD25" s="81">
        <f t="shared" si="12"/>
        <v>0</v>
      </c>
      <c r="AE25" s="81">
        <f t="shared" si="13"/>
        <v>0</v>
      </c>
      <c r="AF25" s="81">
        <f t="shared" si="14"/>
        <v>0</v>
      </c>
      <c r="AG25" s="81">
        <f t="shared" si="15"/>
        <v>0</v>
      </c>
      <c r="AH25" s="81">
        <f t="shared" si="16"/>
        <v>0</v>
      </c>
      <c r="AI25" s="81">
        <f t="shared" si="17"/>
        <v>0</v>
      </c>
      <c r="AJ25" s="81">
        <f t="shared" si="18"/>
        <v>0</v>
      </c>
      <c r="AK25" s="81">
        <f t="shared" si="19"/>
        <v>0</v>
      </c>
      <c r="AL25" s="81">
        <f t="shared" si="20"/>
        <v>0</v>
      </c>
      <c r="AM25" s="81">
        <f t="shared" si="21"/>
        <v>0</v>
      </c>
      <c r="AN25" s="81">
        <f t="shared" si="22"/>
        <v>0</v>
      </c>
      <c r="AO25" s="81">
        <f t="shared" si="23"/>
        <v>0</v>
      </c>
      <c r="AP25" s="81">
        <f t="shared" si="24"/>
        <v>0</v>
      </c>
      <c r="AQ25" s="81">
        <f t="shared" si="25"/>
        <v>0</v>
      </c>
      <c r="AR25" s="81">
        <f t="shared" si="26"/>
        <v>0</v>
      </c>
      <c r="AS25" s="81">
        <f t="shared" si="27"/>
        <v>0</v>
      </c>
      <c r="AT25" s="81">
        <f t="shared" si="28"/>
        <v>0</v>
      </c>
      <c r="AU25" s="81">
        <f t="shared" si="29"/>
        <v>0</v>
      </c>
      <c r="AV25" s="81">
        <f t="shared" si="30"/>
        <v>0</v>
      </c>
      <c r="AW25" s="81">
        <f t="shared" si="31"/>
        <v>0</v>
      </c>
      <c r="AX25" s="81">
        <f t="shared" si="32"/>
        <v>0</v>
      </c>
      <c r="AY25" s="81">
        <f t="shared" si="33"/>
        <v>0</v>
      </c>
      <c r="AZ25" s="81">
        <f t="shared" si="34"/>
        <v>0</v>
      </c>
      <c r="BA25" s="81">
        <f t="shared" si="35"/>
        <v>0</v>
      </c>
      <c r="BB25" s="81">
        <f t="shared" si="36"/>
        <v>0</v>
      </c>
      <c r="BC25" s="81">
        <f t="shared" si="37"/>
        <v>0</v>
      </c>
      <c r="BD25" s="81">
        <f t="shared" si="38"/>
        <v>0</v>
      </c>
      <c r="BE25" s="81">
        <f t="shared" si="39"/>
        <v>0</v>
      </c>
      <c r="BF25" s="81">
        <f t="shared" si="40"/>
        <v>0</v>
      </c>
      <c r="BG25" s="81">
        <f t="shared" si="41"/>
        <v>0</v>
      </c>
      <c r="BH25" s="81">
        <f t="shared" si="42"/>
        <v>0</v>
      </c>
      <c r="BI25" s="81">
        <f t="shared" si="43"/>
        <v>0</v>
      </c>
      <c r="BJ25" s="81">
        <f t="shared" si="44"/>
        <v>0</v>
      </c>
      <c r="BK25" s="81">
        <f t="shared" si="45"/>
        <v>0</v>
      </c>
      <c r="BL25" s="81">
        <f t="shared" si="46"/>
        <v>0</v>
      </c>
      <c r="BM25" s="81">
        <f t="shared" si="47"/>
        <v>0</v>
      </c>
      <c r="BN25" s="81">
        <f t="shared" si="48"/>
        <v>0</v>
      </c>
      <c r="BO25" s="81">
        <f t="shared" si="49"/>
        <v>0</v>
      </c>
      <c r="BP25" s="81">
        <f t="shared" si="50"/>
        <v>0</v>
      </c>
      <c r="BQ25" s="81">
        <f t="shared" si="51"/>
        <v>0</v>
      </c>
      <c r="BR25" s="81">
        <f t="shared" si="52"/>
        <v>0</v>
      </c>
      <c r="BS25" s="81">
        <f t="shared" si="53"/>
        <v>0</v>
      </c>
      <c r="BT25" s="81">
        <f t="shared" si="54"/>
        <v>0</v>
      </c>
      <c r="BU25" s="81">
        <f t="shared" si="55"/>
        <v>0</v>
      </c>
      <c r="BV25" s="81">
        <f t="shared" si="56"/>
        <v>0</v>
      </c>
      <c r="BW25" s="81">
        <f t="shared" si="57"/>
        <v>0</v>
      </c>
      <c r="BX25" s="81">
        <f t="shared" si="58"/>
        <v>0</v>
      </c>
      <c r="BY25" s="81">
        <f t="shared" si="59"/>
        <v>0</v>
      </c>
      <c r="BZ25" s="81">
        <f t="shared" si="60"/>
        <v>0</v>
      </c>
      <c r="CA25" s="81">
        <f t="shared" si="61"/>
        <v>0</v>
      </c>
      <c r="CB25" s="81">
        <f t="shared" si="62"/>
        <v>0</v>
      </c>
      <c r="CC25" s="81">
        <f t="shared" si="63"/>
        <v>0</v>
      </c>
      <c r="CD25" s="81">
        <f t="shared" si="64"/>
        <v>0</v>
      </c>
      <c r="CE25" s="81">
        <f t="shared" si="65"/>
        <v>0</v>
      </c>
      <c r="CF25" s="81">
        <f t="shared" si="66"/>
        <v>0</v>
      </c>
      <c r="CG25" s="81">
        <f t="shared" si="67"/>
        <v>0</v>
      </c>
      <c r="CH25" s="81">
        <f t="shared" si="68"/>
        <v>0</v>
      </c>
      <c r="CI25" s="81">
        <f t="shared" si="69"/>
        <v>0</v>
      </c>
      <c r="CJ25" s="81">
        <f t="shared" si="70"/>
        <v>18</v>
      </c>
      <c r="CK25" s="81">
        <f t="shared" si="71"/>
        <v>0</v>
      </c>
      <c r="CL25" s="81">
        <f t="shared" si="72"/>
        <v>0</v>
      </c>
      <c r="CM25" s="81">
        <f t="shared" si="73"/>
        <v>0</v>
      </c>
      <c r="CN25" s="81">
        <f t="shared" si="74"/>
        <v>0</v>
      </c>
      <c r="CO25" s="81">
        <f t="shared" si="75"/>
        <v>0</v>
      </c>
      <c r="CP25" s="81">
        <f t="shared" si="76"/>
        <v>0</v>
      </c>
      <c r="CQ25" s="81">
        <f t="shared" si="77"/>
        <v>0</v>
      </c>
      <c r="CR25" s="81">
        <f t="shared" si="78"/>
        <v>0</v>
      </c>
      <c r="CS25" s="81">
        <f t="shared" si="79"/>
        <v>0</v>
      </c>
      <c r="CT25" s="81">
        <f t="shared" si="80"/>
        <v>0</v>
      </c>
      <c r="CU25" s="81">
        <f t="shared" si="81"/>
        <v>0</v>
      </c>
      <c r="CV25" s="81">
        <f t="shared" si="82"/>
        <v>0</v>
      </c>
      <c r="CW25" s="81">
        <f t="shared" si="83"/>
        <v>0</v>
      </c>
      <c r="CX25" s="81">
        <f t="shared" si="84"/>
        <v>0</v>
      </c>
      <c r="CY25" s="81">
        <f t="shared" si="85"/>
        <v>0</v>
      </c>
      <c r="CZ25" s="81">
        <f t="shared" si="86"/>
        <v>0</v>
      </c>
      <c r="DA25" s="81">
        <f t="shared" si="87"/>
        <v>0</v>
      </c>
      <c r="DB25" s="81">
        <f t="shared" si="88"/>
        <v>0</v>
      </c>
      <c r="DC25" s="81">
        <f t="shared" si="89"/>
        <v>0</v>
      </c>
      <c r="DD25" s="81">
        <f t="shared" si="90"/>
        <v>18</v>
      </c>
      <c r="DE25" s="81">
        <f t="shared" si="91"/>
        <v>0</v>
      </c>
      <c r="DF25" s="81">
        <f t="shared" si="92"/>
        <v>0</v>
      </c>
      <c r="DG25" s="81">
        <f t="shared" si="93"/>
        <v>0</v>
      </c>
      <c r="DH25" s="81">
        <f t="shared" si="94"/>
        <v>0</v>
      </c>
      <c r="DI25" s="81">
        <f t="shared" si="95"/>
        <v>0</v>
      </c>
      <c r="DJ25" s="81">
        <f t="shared" si="96"/>
        <v>0</v>
      </c>
      <c r="DK25" s="81">
        <f t="shared" si="97"/>
        <v>0</v>
      </c>
      <c r="DL25" s="81">
        <f t="shared" si="98"/>
        <v>0</v>
      </c>
      <c r="DM25" s="81">
        <f t="shared" si="99"/>
        <v>0</v>
      </c>
      <c r="DN25" s="81">
        <f t="shared" si="100"/>
        <v>0</v>
      </c>
      <c r="DO25" s="81">
        <f t="shared" si="101"/>
        <v>0</v>
      </c>
      <c r="DP25" s="81">
        <f t="shared" si="102"/>
        <v>0</v>
      </c>
      <c r="DQ25" s="81">
        <f t="shared" si="103"/>
        <v>0</v>
      </c>
      <c r="DR25" s="81">
        <f t="shared" si="104"/>
        <v>0</v>
      </c>
      <c r="DS25" s="81">
        <f t="shared" si="105"/>
        <v>0</v>
      </c>
      <c r="DT25" s="81">
        <f t="shared" si="106"/>
        <v>0</v>
      </c>
      <c r="DU25" s="81">
        <f t="shared" si="107"/>
        <v>0</v>
      </c>
      <c r="DV25" s="81">
        <f t="shared" si="108"/>
        <v>0</v>
      </c>
      <c r="DW25" s="81">
        <f t="shared" si="109"/>
        <v>0</v>
      </c>
      <c r="DX25" s="81">
        <f t="shared" si="110"/>
        <v>0</v>
      </c>
      <c r="DY25" s="81">
        <f t="shared" si="111"/>
        <v>0</v>
      </c>
      <c r="DZ25" s="81">
        <f t="shared" si="112"/>
        <v>0</v>
      </c>
      <c r="EA25" s="81">
        <f t="shared" si="113"/>
        <v>0</v>
      </c>
      <c r="EB25" s="81">
        <f t="shared" si="114"/>
        <v>0</v>
      </c>
      <c r="EC25" s="81">
        <f t="shared" si="115"/>
        <v>0</v>
      </c>
      <c r="ED25" s="81">
        <f t="shared" si="116"/>
        <v>0</v>
      </c>
      <c r="EE25" s="81">
        <f t="shared" si="117"/>
        <v>0</v>
      </c>
      <c r="EF25" s="81">
        <f t="shared" si="118"/>
        <v>13</v>
      </c>
      <c r="EG25" s="81">
        <f t="shared" si="119"/>
        <v>0</v>
      </c>
      <c r="EH25" s="81">
        <f t="shared" si="120"/>
        <v>0</v>
      </c>
      <c r="EI25" s="81">
        <f t="shared" si="121"/>
        <v>0</v>
      </c>
      <c r="EJ25" s="81">
        <f t="shared" si="122"/>
        <v>0</v>
      </c>
      <c r="EK25" s="81">
        <f t="shared" si="123"/>
        <v>0</v>
      </c>
      <c r="EL25" s="81">
        <f t="shared" si="124"/>
        <v>0</v>
      </c>
      <c r="EM25" s="81">
        <f t="shared" si="125"/>
        <v>0</v>
      </c>
      <c r="EN25" s="81">
        <f t="shared" si="126"/>
        <v>0</v>
      </c>
      <c r="EO25" s="81">
        <f t="shared" si="127"/>
        <v>0</v>
      </c>
      <c r="EP25" s="81">
        <f t="shared" si="128"/>
        <v>0</v>
      </c>
      <c r="EQ25" s="81">
        <f t="shared" si="129"/>
        <v>0</v>
      </c>
      <c r="ER25" s="81">
        <f t="shared" si="130"/>
        <v>0</v>
      </c>
      <c r="ES25" s="81">
        <f t="shared" si="131"/>
        <v>0</v>
      </c>
      <c r="ET25" s="81">
        <f t="shared" si="132"/>
        <v>0</v>
      </c>
      <c r="EU25" s="81">
        <f t="shared" si="133"/>
        <v>13</v>
      </c>
      <c r="EV25" s="81"/>
      <c r="EW25" s="81">
        <f t="shared" si="134"/>
        <v>23</v>
      </c>
      <c r="EX25" s="81">
        <f t="shared" si="135"/>
        <v>28</v>
      </c>
      <c r="EY25" s="81"/>
      <c r="EZ25" s="81">
        <f t="shared" si="136"/>
        <v>23</v>
      </c>
      <c r="FA25" s="81" t="e">
        <f>IF(P25=#REF!,IF(J25&lt;#REF!,#REF!,FE25),#REF!)</f>
        <v>#REF!</v>
      </c>
      <c r="FB25" s="81" t="e">
        <f>IF(P25=#REF!,IF(J25&lt;#REF!,0,1))</f>
        <v>#REF!</v>
      </c>
      <c r="FC25" s="81">
        <f>IF(AND(EZ25&gt;=21,EZ25&lt;&gt;0),EZ25,IF(P25&lt;#REF!,"СТОП",FA25+FB25))</f>
        <v>23</v>
      </c>
      <c r="FD25" s="81"/>
      <c r="FE25" s="81">
        <v>15</v>
      </c>
      <c r="FF25" s="81">
        <v>16</v>
      </c>
      <c r="FG25" s="81"/>
      <c r="FH25" s="82">
        <f t="shared" si="137"/>
        <v>0</v>
      </c>
      <c r="FI25" s="82">
        <f t="shared" si="138"/>
        <v>0</v>
      </c>
      <c r="FJ25" s="82">
        <f t="shared" si="139"/>
        <v>0</v>
      </c>
      <c r="FK25" s="82">
        <f t="shared" si="140"/>
        <v>0</v>
      </c>
      <c r="FL25" s="82">
        <f t="shared" si="141"/>
        <v>0</v>
      </c>
      <c r="FM25" s="82">
        <f t="shared" si="142"/>
        <v>0</v>
      </c>
      <c r="FN25" s="82">
        <f t="shared" si="143"/>
        <v>0</v>
      </c>
      <c r="FO25" s="82">
        <f t="shared" si="144"/>
        <v>0</v>
      </c>
      <c r="FP25" s="82">
        <f t="shared" si="145"/>
        <v>0</v>
      </c>
      <c r="FQ25" s="82">
        <f t="shared" si="146"/>
        <v>0</v>
      </c>
      <c r="FR25" s="82">
        <f t="shared" si="147"/>
        <v>0</v>
      </c>
      <c r="FS25" s="82">
        <f t="shared" si="148"/>
        <v>0</v>
      </c>
      <c r="FT25" s="82">
        <f t="shared" si="149"/>
        <v>0</v>
      </c>
      <c r="FU25" s="82">
        <f t="shared" si="150"/>
        <v>0</v>
      </c>
      <c r="FV25" s="82">
        <f t="shared" si="151"/>
        <v>0</v>
      </c>
      <c r="FW25" s="82">
        <f t="shared" si="152"/>
        <v>0</v>
      </c>
      <c r="FX25" s="82">
        <f t="shared" si="153"/>
        <v>0</v>
      </c>
      <c r="FY25" s="82">
        <f t="shared" si="154"/>
        <v>0</v>
      </c>
      <c r="FZ25" s="82">
        <f t="shared" si="155"/>
        <v>0</v>
      </c>
      <c r="GA25" s="82">
        <f t="shared" si="156"/>
        <v>0</v>
      </c>
      <c r="GB25" s="82">
        <f t="shared" si="157"/>
        <v>0</v>
      </c>
      <c r="GC25" s="82">
        <f t="shared" si="158"/>
        <v>0</v>
      </c>
      <c r="GD25" s="82">
        <f t="shared" si="159"/>
        <v>0</v>
      </c>
      <c r="GE25" s="82">
        <f t="shared" si="160"/>
        <v>0</v>
      </c>
      <c r="GF25" s="82">
        <f t="shared" si="161"/>
        <v>0</v>
      </c>
      <c r="GG25" s="82">
        <f t="shared" si="162"/>
        <v>0</v>
      </c>
      <c r="GH25" s="82">
        <f t="shared" si="163"/>
        <v>0</v>
      </c>
      <c r="GI25" s="82">
        <f t="shared" si="164"/>
        <v>0</v>
      </c>
      <c r="GJ25" s="82">
        <f t="shared" si="165"/>
        <v>0</v>
      </c>
      <c r="GK25" s="82">
        <f t="shared" si="166"/>
        <v>0</v>
      </c>
      <c r="GL25" s="82">
        <f t="shared" si="167"/>
        <v>0</v>
      </c>
      <c r="GM25" s="82">
        <f t="shared" si="168"/>
        <v>0</v>
      </c>
      <c r="GN25" s="82">
        <f t="shared" si="169"/>
        <v>0</v>
      </c>
      <c r="GO25" s="82">
        <f t="shared" si="170"/>
        <v>0</v>
      </c>
      <c r="GP25" s="82">
        <f t="shared" si="171"/>
        <v>0</v>
      </c>
      <c r="GQ25" s="82">
        <f t="shared" si="172"/>
        <v>0</v>
      </c>
      <c r="GR25" s="82">
        <f t="shared" si="173"/>
        <v>0</v>
      </c>
      <c r="GS25" s="82">
        <f t="shared" si="174"/>
        <v>0</v>
      </c>
      <c r="GT25" s="82">
        <f t="shared" si="175"/>
        <v>0</v>
      </c>
      <c r="GU25" s="82">
        <f t="shared" si="176"/>
        <v>0</v>
      </c>
      <c r="GV25" s="82">
        <f t="shared" si="177"/>
        <v>0</v>
      </c>
      <c r="GW25" s="82">
        <f t="shared" si="178"/>
        <v>0</v>
      </c>
      <c r="GX25" s="82">
        <f t="shared" si="179"/>
        <v>0</v>
      </c>
      <c r="GY25" s="82">
        <f t="shared" si="180"/>
        <v>0</v>
      </c>
      <c r="GZ25" s="82">
        <f t="shared" si="181"/>
        <v>0</v>
      </c>
      <c r="HA25" s="82">
        <f t="shared" si="182"/>
        <v>0</v>
      </c>
      <c r="HB25" s="82">
        <f t="shared" si="183"/>
        <v>0</v>
      </c>
      <c r="HC25" s="82">
        <f t="shared" si="184"/>
        <v>0</v>
      </c>
      <c r="HD25" s="82">
        <f t="shared" si="185"/>
        <v>0</v>
      </c>
      <c r="HE25" s="82">
        <f t="shared" si="186"/>
        <v>0</v>
      </c>
      <c r="HF25" s="82">
        <f t="shared" si="187"/>
        <v>0</v>
      </c>
      <c r="HG25" s="82">
        <f t="shared" si="188"/>
        <v>0</v>
      </c>
      <c r="HH25" s="82">
        <f t="shared" si="189"/>
        <v>0</v>
      </c>
      <c r="HI25" s="82">
        <f t="shared" si="190"/>
        <v>0</v>
      </c>
      <c r="HJ25" s="82">
        <f t="shared" si="191"/>
        <v>0</v>
      </c>
      <c r="HK25" s="82">
        <f t="shared" si="192"/>
        <v>0</v>
      </c>
      <c r="HL25" s="82">
        <f t="shared" si="193"/>
        <v>0</v>
      </c>
      <c r="HM25" s="82">
        <f t="shared" si="194"/>
        <v>0</v>
      </c>
      <c r="HN25" s="82">
        <f t="shared" si="195"/>
        <v>0</v>
      </c>
      <c r="HO25" s="82">
        <f t="shared" si="196"/>
        <v>0</v>
      </c>
      <c r="HP25" s="82">
        <f t="shared" si="197"/>
        <v>0</v>
      </c>
      <c r="HQ25" s="82">
        <f t="shared" si="198"/>
        <v>0</v>
      </c>
      <c r="HR25" s="82">
        <f t="shared" si="199"/>
        <v>0</v>
      </c>
      <c r="HS25" s="82">
        <f t="shared" si="200"/>
        <v>0</v>
      </c>
      <c r="HT25" s="82">
        <f t="shared" si="201"/>
        <v>0</v>
      </c>
      <c r="HU25" s="82">
        <f t="shared" si="202"/>
        <v>0</v>
      </c>
      <c r="HV25" s="82">
        <f t="shared" si="203"/>
        <v>0</v>
      </c>
      <c r="HW25" s="82">
        <f t="shared" si="204"/>
        <v>0</v>
      </c>
      <c r="HX25" s="82">
        <f t="shared" si="205"/>
        <v>0</v>
      </c>
      <c r="HY25" s="82">
        <f t="shared" si="206"/>
        <v>0</v>
      </c>
      <c r="HZ25" s="82">
        <f t="shared" si="207"/>
        <v>0</v>
      </c>
      <c r="IA25" s="82">
        <f t="shared" si="208"/>
        <v>0</v>
      </c>
      <c r="IB25" s="82">
        <f t="shared" si="209"/>
        <v>0</v>
      </c>
      <c r="IC25" s="82">
        <f t="shared" si="210"/>
        <v>0</v>
      </c>
      <c r="ID25" s="82">
        <f t="shared" si="211"/>
        <v>0</v>
      </c>
      <c r="IE25" s="82">
        <f t="shared" si="212"/>
        <v>0</v>
      </c>
      <c r="IF25" s="82">
        <f t="shared" si="213"/>
        <v>0</v>
      </c>
      <c r="IG25" s="82">
        <f t="shared" si="214"/>
        <v>0</v>
      </c>
      <c r="IH25" s="82">
        <f t="shared" si="215"/>
        <v>0</v>
      </c>
      <c r="II25" s="82">
        <f t="shared" si="216"/>
        <v>0</v>
      </c>
      <c r="IJ25" s="82">
        <f t="shared" si="217"/>
        <v>0</v>
      </c>
      <c r="IK25" s="82">
        <f t="shared" si="218"/>
        <v>0</v>
      </c>
      <c r="IL25" s="82">
        <f t="shared" si="219"/>
        <v>0</v>
      </c>
      <c r="IM25" s="82">
        <f t="shared" si="220"/>
        <v>0</v>
      </c>
      <c r="IN25" s="82">
        <f t="shared" si="221"/>
        <v>0</v>
      </c>
      <c r="IO25" s="82">
        <f t="shared" si="222"/>
        <v>0</v>
      </c>
      <c r="IP25" s="82">
        <f t="shared" si="223"/>
        <v>0</v>
      </c>
      <c r="IQ25" s="82">
        <f t="shared" si="224"/>
        <v>0</v>
      </c>
      <c r="IR25" s="82">
        <f t="shared" si="225"/>
        <v>0</v>
      </c>
      <c r="IS25" s="82">
        <f t="shared" si="226"/>
        <v>0</v>
      </c>
      <c r="IT25" s="82">
        <f t="shared" si="227"/>
        <v>0</v>
      </c>
      <c r="IU25" s="82">
        <f t="shared" si="228"/>
        <v>0</v>
      </c>
      <c r="IV25" s="81"/>
    </row>
    <row r="26" spans="1:256" s="84" customFormat="1" ht="198">
      <c r="A26" s="70">
        <v>17</v>
      </c>
      <c r="B26" s="57">
        <v>425</v>
      </c>
      <c r="C26" s="86" t="s">
        <v>214</v>
      </c>
      <c r="D26" s="89" t="s">
        <v>27</v>
      </c>
      <c r="E26" s="66" t="s">
        <v>153</v>
      </c>
      <c r="F26" s="58" t="s">
        <v>154</v>
      </c>
      <c r="G26" s="57" t="s">
        <v>36</v>
      </c>
      <c r="H26" s="44">
        <v>7</v>
      </c>
      <c r="I26" s="101">
        <v>14</v>
      </c>
      <c r="J26" s="101">
        <v>15</v>
      </c>
      <c r="K26" s="45">
        <v>6</v>
      </c>
      <c r="L26" s="46" t="s">
        <v>4</v>
      </c>
      <c r="M26" s="101">
        <v>0</v>
      </c>
      <c r="N26" s="101" t="s">
        <v>271</v>
      </c>
      <c r="O26" s="62">
        <v>0</v>
      </c>
      <c r="P26" s="153">
        <f t="shared" si="0"/>
        <v>20</v>
      </c>
      <c r="Q26" s="85">
        <f t="shared" si="1"/>
        <v>20</v>
      </c>
      <c r="R26" s="81"/>
      <c r="S26" s="80"/>
      <c r="T26" s="81">
        <f t="shared" si="2"/>
        <v>0</v>
      </c>
      <c r="U26" s="81">
        <f t="shared" si="3"/>
        <v>0</v>
      </c>
      <c r="V26" s="81">
        <f t="shared" si="4"/>
        <v>0</v>
      </c>
      <c r="W26" s="81">
        <f t="shared" si="5"/>
        <v>0</v>
      </c>
      <c r="X26" s="81">
        <f t="shared" si="6"/>
        <v>0</v>
      </c>
      <c r="Y26" s="81">
        <f t="shared" si="7"/>
        <v>0</v>
      </c>
      <c r="Z26" s="81">
        <f t="shared" si="8"/>
        <v>14</v>
      </c>
      <c r="AA26" s="81">
        <f t="shared" si="9"/>
        <v>0</v>
      </c>
      <c r="AB26" s="81">
        <f t="shared" si="10"/>
        <v>0</v>
      </c>
      <c r="AC26" s="81">
        <f t="shared" si="11"/>
        <v>0</v>
      </c>
      <c r="AD26" s="81">
        <f t="shared" si="12"/>
        <v>0</v>
      </c>
      <c r="AE26" s="81">
        <f t="shared" si="13"/>
        <v>0</v>
      </c>
      <c r="AF26" s="81">
        <f t="shared" si="14"/>
        <v>0</v>
      </c>
      <c r="AG26" s="81">
        <f t="shared" si="15"/>
        <v>0</v>
      </c>
      <c r="AH26" s="81">
        <f t="shared" si="16"/>
        <v>0</v>
      </c>
      <c r="AI26" s="81">
        <f t="shared" si="17"/>
        <v>0</v>
      </c>
      <c r="AJ26" s="81">
        <f t="shared" si="18"/>
        <v>0</v>
      </c>
      <c r="AK26" s="81">
        <f t="shared" si="19"/>
        <v>0</v>
      </c>
      <c r="AL26" s="81">
        <f t="shared" si="20"/>
        <v>0</v>
      </c>
      <c r="AM26" s="81">
        <f t="shared" si="21"/>
        <v>0</v>
      </c>
      <c r="AN26" s="81">
        <f t="shared" si="22"/>
        <v>0</v>
      </c>
      <c r="AO26" s="81">
        <f t="shared" si="23"/>
        <v>0</v>
      </c>
      <c r="AP26" s="81">
        <f t="shared" si="24"/>
        <v>14</v>
      </c>
      <c r="AQ26" s="81">
        <f t="shared" si="25"/>
        <v>0</v>
      </c>
      <c r="AR26" s="81">
        <f t="shared" si="26"/>
        <v>0</v>
      </c>
      <c r="AS26" s="81">
        <f t="shared" si="27"/>
        <v>0</v>
      </c>
      <c r="AT26" s="81">
        <f t="shared" si="28"/>
        <v>0</v>
      </c>
      <c r="AU26" s="81">
        <f t="shared" si="29"/>
        <v>0</v>
      </c>
      <c r="AV26" s="81">
        <f t="shared" si="30"/>
        <v>0</v>
      </c>
      <c r="AW26" s="81">
        <f t="shared" si="31"/>
        <v>0</v>
      </c>
      <c r="AX26" s="81">
        <f t="shared" si="32"/>
        <v>0</v>
      </c>
      <c r="AY26" s="81">
        <f t="shared" si="33"/>
        <v>0</v>
      </c>
      <c r="AZ26" s="81">
        <f t="shared" si="34"/>
        <v>0</v>
      </c>
      <c r="BA26" s="81">
        <f t="shared" si="35"/>
        <v>0</v>
      </c>
      <c r="BB26" s="81">
        <f t="shared" si="36"/>
        <v>0</v>
      </c>
      <c r="BC26" s="81">
        <f t="shared" si="37"/>
        <v>0</v>
      </c>
      <c r="BD26" s="81">
        <f t="shared" si="38"/>
        <v>0</v>
      </c>
      <c r="BE26" s="81">
        <f t="shared" si="39"/>
        <v>6</v>
      </c>
      <c r="BF26" s="81">
        <f t="shared" si="40"/>
        <v>0</v>
      </c>
      <c r="BG26" s="81">
        <f t="shared" si="41"/>
        <v>0</v>
      </c>
      <c r="BH26" s="81">
        <f t="shared" si="42"/>
        <v>0</v>
      </c>
      <c r="BI26" s="81">
        <f t="shared" si="43"/>
        <v>0</v>
      </c>
      <c r="BJ26" s="81">
        <f t="shared" si="44"/>
        <v>0</v>
      </c>
      <c r="BK26" s="81">
        <f t="shared" si="45"/>
        <v>0</v>
      </c>
      <c r="BL26" s="81">
        <f t="shared" si="46"/>
        <v>0</v>
      </c>
      <c r="BM26" s="81">
        <f t="shared" si="47"/>
        <v>6</v>
      </c>
      <c r="BN26" s="81">
        <f t="shared" si="48"/>
        <v>0</v>
      </c>
      <c r="BO26" s="81">
        <f t="shared" si="49"/>
        <v>0</v>
      </c>
      <c r="BP26" s="81">
        <f t="shared" si="50"/>
        <v>0</v>
      </c>
      <c r="BQ26" s="81">
        <f t="shared" si="51"/>
        <v>0</v>
      </c>
      <c r="BR26" s="81">
        <f t="shared" si="52"/>
        <v>0</v>
      </c>
      <c r="BS26" s="81">
        <f t="shared" si="53"/>
        <v>0</v>
      </c>
      <c r="BT26" s="81">
        <f t="shared" si="54"/>
        <v>34</v>
      </c>
      <c r="BU26" s="81">
        <f t="shared" si="55"/>
        <v>0</v>
      </c>
      <c r="BV26" s="81">
        <f t="shared" si="56"/>
        <v>0</v>
      </c>
      <c r="BW26" s="81">
        <f t="shared" si="57"/>
        <v>0</v>
      </c>
      <c r="BX26" s="81">
        <f t="shared" si="58"/>
        <v>0</v>
      </c>
      <c r="BY26" s="81">
        <f t="shared" si="59"/>
        <v>0</v>
      </c>
      <c r="BZ26" s="81">
        <f t="shared" si="60"/>
        <v>0</v>
      </c>
      <c r="CA26" s="81">
        <f t="shared" si="61"/>
        <v>0</v>
      </c>
      <c r="CB26" s="81">
        <f t="shared" si="62"/>
        <v>0</v>
      </c>
      <c r="CC26" s="81">
        <f t="shared" si="63"/>
        <v>0</v>
      </c>
      <c r="CD26" s="81">
        <f t="shared" si="64"/>
        <v>0</v>
      </c>
      <c r="CE26" s="81">
        <f t="shared" si="65"/>
        <v>0</v>
      </c>
      <c r="CF26" s="81">
        <f t="shared" si="66"/>
        <v>0</v>
      </c>
      <c r="CG26" s="81">
        <f t="shared" si="67"/>
        <v>0</v>
      </c>
      <c r="CH26" s="81">
        <f t="shared" si="68"/>
        <v>0</v>
      </c>
      <c r="CI26" s="81">
        <f t="shared" si="69"/>
        <v>0</v>
      </c>
      <c r="CJ26" s="81">
        <f t="shared" si="70"/>
        <v>0</v>
      </c>
      <c r="CK26" s="81">
        <f t="shared" si="71"/>
        <v>0</v>
      </c>
      <c r="CL26" s="81">
        <f t="shared" si="72"/>
        <v>0</v>
      </c>
      <c r="CM26" s="81">
        <f t="shared" si="73"/>
        <v>0</v>
      </c>
      <c r="CN26" s="81">
        <f t="shared" si="74"/>
        <v>0</v>
      </c>
      <c r="CO26" s="81">
        <f t="shared" si="75"/>
        <v>0</v>
      </c>
      <c r="CP26" s="81">
        <f t="shared" si="76"/>
        <v>0</v>
      </c>
      <c r="CQ26" s="81">
        <f t="shared" si="77"/>
        <v>0</v>
      </c>
      <c r="CR26" s="81">
        <f t="shared" si="78"/>
        <v>0</v>
      </c>
      <c r="CS26" s="81">
        <f t="shared" si="79"/>
        <v>0</v>
      </c>
      <c r="CT26" s="81">
        <f t="shared" si="80"/>
        <v>0</v>
      </c>
      <c r="CU26" s="81">
        <f t="shared" si="81"/>
        <v>0</v>
      </c>
      <c r="CV26" s="81">
        <f t="shared" si="82"/>
        <v>0</v>
      </c>
      <c r="CW26" s="81">
        <f t="shared" si="83"/>
        <v>0</v>
      </c>
      <c r="CX26" s="81">
        <f t="shared" si="84"/>
        <v>0</v>
      </c>
      <c r="CY26" s="81">
        <f t="shared" si="85"/>
        <v>0</v>
      </c>
      <c r="CZ26" s="81">
        <f t="shared" si="86"/>
        <v>0</v>
      </c>
      <c r="DA26" s="81">
        <f t="shared" si="87"/>
        <v>0</v>
      </c>
      <c r="DB26" s="81">
        <f t="shared" si="88"/>
        <v>0</v>
      </c>
      <c r="DC26" s="81">
        <f t="shared" si="89"/>
        <v>0</v>
      </c>
      <c r="DD26" s="81">
        <f t="shared" si="90"/>
        <v>34</v>
      </c>
      <c r="DE26" s="81">
        <f t="shared" si="91"/>
        <v>0</v>
      </c>
      <c r="DF26" s="81">
        <f t="shared" si="92"/>
        <v>0</v>
      </c>
      <c r="DG26" s="81">
        <f t="shared" si="93"/>
        <v>0</v>
      </c>
      <c r="DH26" s="81">
        <f t="shared" si="94"/>
        <v>0</v>
      </c>
      <c r="DI26" s="81">
        <f t="shared" si="95"/>
        <v>0</v>
      </c>
      <c r="DJ26" s="81">
        <f t="shared" si="96"/>
        <v>0</v>
      </c>
      <c r="DK26" s="81">
        <f t="shared" si="97"/>
        <v>0</v>
      </c>
      <c r="DL26" s="81">
        <f t="shared" si="98"/>
        <v>0</v>
      </c>
      <c r="DM26" s="81">
        <f t="shared" si="99"/>
        <v>0</v>
      </c>
      <c r="DN26" s="81">
        <f t="shared" si="100"/>
        <v>0</v>
      </c>
      <c r="DO26" s="81">
        <f t="shared" si="101"/>
        <v>0</v>
      </c>
      <c r="DP26" s="81">
        <f t="shared" si="102"/>
        <v>0</v>
      </c>
      <c r="DQ26" s="81">
        <f t="shared" si="103"/>
        <v>0</v>
      </c>
      <c r="DR26" s="81">
        <f t="shared" si="104"/>
        <v>0</v>
      </c>
      <c r="DS26" s="81">
        <f t="shared" si="105"/>
        <v>26</v>
      </c>
      <c r="DT26" s="81">
        <f t="shared" si="106"/>
        <v>0</v>
      </c>
      <c r="DU26" s="81">
        <f t="shared" si="107"/>
        <v>0</v>
      </c>
      <c r="DV26" s="81">
        <f t="shared" si="108"/>
        <v>0</v>
      </c>
      <c r="DW26" s="81">
        <f t="shared" si="109"/>
        <v>0</v>
      </c>
      <c r="DX26" s="81">
        <f t="shared" si="110"/>
        <v>0</v>
      </c>
      <c r="DY26" s="81">
        <f t="shared" si="111"/>
        <v>0</v>
      </c>
      <c r="DZ26" s="81">
        <f t="shared" si="112"/>
        <v>0</v>
      </c>
      <c r="EA26" s="81">
        <f t="shared" si="113"/>
        <v>0</v>
      </c>
      <c r="EB26" s="81">
        <f t="shared" si="114"/>
        <v>0</v>
      </c>
      <c r="EC26" s="81">
        <f t="shared" si="115"/>
        <v>0</v>
      </c>
      <c r="ED26" s="81">
        <f t="shared" si="116"/>
        <v>0</v>
      </c>
      <c r="EE26" s="81">
        <f t="shared" si="117"/>
        <v>0</v>
      </c>
      <c r="EF26" s="81">
        <f t="shared" si="118"/>
        <v>0</v>
      </c>
      <c r="EG26" s="81">
        <f t="shared" si="119"/>
        <v>0</v>
      </c>
      <c r="EH26" s="81">
        <f t="shared" si="120"/>
        <v>0</v>
      </c>
      <c r="EI26" s="81">
        <f t="shared" si="121"/>
        <v>0</v>
      </c>
      <c r="EJ26" s="81">
        <f t="shared" si="122"/>
        <v>0</v>
      </c>
      <c r="EK26" s="81">
        <f t="shared" si="123"/>
        <v>0</v>
      </c>
      <c r="EL26" s="81">
        <f t="shared" si="124"/>
        <v>0</v>
      </c>
      <c r="EM26" s="81">
        <f t="shared" si="125"/>
        <v>0</v>
      </c>
      <c r="EN26" s="81">
        <f t="shared" si="126"/>
        <v>0</v>
      </c>
      <c r="EO26" s="81">
        <f t="shared" si="127"/>
        <v>0</v>
      </c>
      <c r="EP26" s="81">
        <f t="shared" si="128"/>
        <v>0</v>
      </c>
      <c r="EQ26" s="81">
        <f t="shared" si="129"/>
        <v>0</v>
      </c>
      <c r="ER26" s="81">
        <f t="shared" si="130"/>
        <v>0</v>
      </c>
      <c r="ES26" s="81">
        <f t="shared" si="131"/>
        <v>0</v>
      </c>
      <c r="ET26" s="81">
        <f t="shared" si="132"/>
        <v>0</v>
      </c>
      <c r="EU26" s="81">
        <f t="shared" si="133"/>
        <v>26</v>
      </c>
      <c r="EV26" s="81"/>
      <c r="EW26" s="81">
        <f t="shared" si="134"/>
        <v>7</v>
      </c>
      <c r="EX26" s="81">
        <f t="shared" si="135"/>
        <v>15</v>
      </c>
      <c r="EY26" s="81"/>
      <c r="EZ26" s="81">
        <f t="shared" si="136"/>
        <v>7</v>
      </c>
      <c r="FA26" s="81" t="e">
        <f>IF(P26=#REF!,IF(J26&lt;#REF!,#REF!,FE26),#REF!)</f>
        <v>#REF!</v>
      </c>
      <c r="FB26" s="81" t="e">
        <f>IF(P26=#REF!,IF(J26&lt;#REF!,0,1))</f>
        <v>#REF!</v>
      </c>
      <c r="FC26" s="81" t="e">
        <f>IF(AND(EZ26&gt;=21,EZ26&lt;&gt;0),EZ26,IF(P26&lt;#REF!,"СТОП",FA26+FB26))</f>
        <v>#REF!</v>
      </c>
      <c r="FD26" s="81"/>
      <c r="FE26" s="81">
        <v>15</v>
      </c>
      <c r="FF26" s="81">
        <v>16</v>
      </c>
      <c r="FG26" s="81"/>
      <c r="FH26" s="82">
        <f t="shared" si="137"/>
        <v>0</v>
      </c>
      <c r="FI26" s="82">
        <f t="shared" si="138"/>
        <v>0</v>
      </c>
      <c r="FJ26" s="82">
        <f t="shared" si="139"/>
        <v>0</v>
      </c>
      <c r="FK26" s="82">
        <f t="shared" si="140"/>
        <v>0</v>
      </c>
      <c r="FL26" s="82">
        <f t="shared" si="141"/>
        <v>0</v>
      </c>
      <c r="FM26" s="82">
        <f t="shared" si="142"/>
        <v>0</v>
      </c>
      <c r="FN26" s="82">
        <f t="shared" si="143"/>
        <v>14</v>
      </c>
      <c r="FO26" s="82">
        <f t="shared" si="144"/>
        <v>0</v>
      </c>
      <c r="FP26" s="82">
        <f t="shared" si="145"/>
        <v>0</v>
      </c>
      <c r="FQ26" s="82">
        <f t="shared" si="146"/>
        <v>0</v>
      </c>
      <c r="FR26" s="82">
        <f t="shared" si="147"/>
        <v>0</v>
      </c>
      <c r="FS26" s="82">
        <f t="shared" si="148"/>
        <v>0</v>
      </c>
      <c r="FT26" s="82">
        <f t="shared" si="149"/>
        <v>0</v>
      </c>
      <c r="FU26" s="82">
        <f t="shared" si="150"/>
        <v>0</v>
      </c>
      <c r="FV26" s="82">
        <f t="shared" si="151"/>
        <v>0</v>
      </c>
      <c r="FW26" s="82">
        <f t="shared" si="152"/>
        <v>0</v>
      </c>
      <c r="FX26" s="82">
        <f t="shared" si="153"/>
        <v>0</v>
      </c>
      <c r="FY26" s="82">
        <f t="shared" si="154"/>
        <v>0</v>
      </c>
      <c r="FZ26" s="82">
        <f t="shared" si="155"/>
        <v>0</v>
      </c>
      <c r="GA26" s="82">
        <f t="shared" si="156"/>
        <v>0</v>
      </c>
      <c r="GB26" s="82">
        <f t="shared" si="157"/>
        <v>0</v>
      </c>
      <c r="GC26" s="82">
        <f t="shared" si="158"/>
        <v>0</v>
      </c>
      <c r="GD26" s="82">
        <f t="shared" si="159"/>
        <v>14</v>
      </c>
      <c r="GE26" s="82">
        <f t="shared" si="160"/>
        <v>0</v>
      </c>
      <c r="GF26" s="82">
        <f t="shared" si="161"/>
        <v>0</v>
      </c>
      <c r="GG26" s="82">
        <f t="shared" si="162"/>
        <v>0</v>
      </c>
      <c r="GH26" s="82">
        <f t="shared" si="163"/>
        <v>0</v>
      </c>
      <c r="GI26" s="82">
        <f t="shared" si="164"/>
        <v>0</v>
      </c>
      <c r="GJ26" s="82">
        <f t="shared" si="165"/>
        <v>0</v>
      </c>
      <c r="GK26" s="82">
        <f t="shared" si="166"/>
        <v>0</v>
      </c>
      <c r="GL26" s="82">
        <f t="shared" si="167"/>
        <v>0</v>
      </c>
      <c r="GM26" s="82">
        <f t="shared" si="168"/>
        <v>0</v>
      </c>
      <c r="GN26" s="82">
        <f t="shared" si="169"/>
        <v>0</v>
      </c>
      <c r="GO26" s="82">
        <f t="shared" si="170"/>
        <v>0</v>
      </c>
      <c r="GP26" s="82">
        <f t="shared" si="171"/>
        <v>0</v>
      </c>
      <c r="GQ26" s="82">
        <f t="shared" si="172"/>
        <v>0</v>
      </c>
      <c r="GR26" s="82">
        <f t="shared" si="173"/>
        <v>0</v>
      </c>
      <c r="GS26" s="82">
        <f t="shared" si="174"/>
        <v>6</v>
      </c>
      <c r="GT26" s="82">
        <f t="shared" si="175"/>
        <v>0</v>
      </c>
      <c r="GU26" s="82">
        <f t="shared" si="176"/>
        <v>0</v>
      </c>
      <c r="GV26" s="82">
        <f t="shared" si="177"/>
        <v>0</v>
      </c>
      <c r="GW26" s="82">
        <f t="shared" si="178"/>
        <v>0</v>
      </c>
      <c r="GX26" s="82">
        <f t="shared" si="179"/>
        <v>0</v>
      </c>
      <c r="GY26" s="82">
        <f t="shared" si="180"/>
        <v>0</v>
      </c>
      <c r="GZ26" s="82">
        <f t="shared" si="181"/>
        <v>0</v>
      </c>
      <c r="HA26" s="82">
        <f t="shared" si="182"/>
        <v>6</v>
      </c>
      <c r="HB26" s="82">
        <f t="shared" si="183"/>
        <v>0</v>
      </c>
      <c r="HC26" s="82">
        <f t="shared" si="184"/>
        <v>0</v>
      </c>
      <c r="HD26" s="82">
        <f t="shared" si="185"/>
        <v>0</v>
      </c>
      <c r="HE26" s="82">
        <f t="shared" si="186"/>
        <v>0</v>
      </c>
      <c r="HF26" s="82">
        <f t="shared" si="187"/>
        <v>0</v>
      </c>
      <c r="HG26" s="82">
        <f t="shared" si="188"/>
        <v>0</v>
      </c>
      <c r="HH26" s="82">
        <f t="shared" si="189"/>
        <v>85</v>
      </c>
      <c r="HI26" s="82">
        <f t="shared" si="190"/>
        <v>0</v>
      </c>
      <c r="HJ26" s="82">
        <f t="shared" si="191"/>
        <v>0</v>
      </c>
      <c r="HK26" s="82">
        <f t="shared" si="192"/>
        <v>0</v>
      </c>
      <c r="HL26" s="82">
        <f t="shared" si="193"/>
        <v>0</v>
      </c>
      <c r="HM26" s="82">
        <f t="shared" si="194"/>
        <v>0</v>
      </c>
      <c r="HN26" s="82">
        <f t="shared" si="195"/>
        <v>0</v>
      </c>
      <c r="HO26" s="82">
        <f t="shared" si="196"/>
        <v>0</v>
      </c>
      <c r="HP26" s="82">
        <f t="shared" si="197"/>
        <v>0</v>
      </c>
      <c r="HQ26" s="82">
        <f t="shared" si="198"/>
        <v>0</v>
      </c>
      <c r="HR26" s="82">
        <f t="shared" si="199"/>
        <v>0</v>
      </c>
      <c r="HS26" s="82">
        <f t="shared" si="200"/>
        <v>0</v>
      </c>
      <c r="HT26" s="82">
        <f t="shared" si="201"/>
        <v>0</v>
      </c>
      <c r="HU26" s="82">
        <f t="shared" si="202"/>
        <v>0</v>
      </c>
      <c r="HV26" s="82">
        <f t="shared" si="203"/>
        <v>0</v>
      </c>
      <c r="HW26" s="82">
        <f t="shared" si="204"/>
        <v>0</v>
      </c>
      <c r="HX26" s="82">
        <f t="shared" si="205"/>
        <v>85</v>
      </c>
      <c r="HY26" s="82">
        <f t="shared" si="206"/>
        <v>0</v>
      </c>
      <c r="HZ26" s="82">
        <f t="shared" si="207"/>
        <v>0</v>
      </c>
      <c r="IA26" s="82">
        <f t="shared" si="208"/>
        <v>0</v>
      </c>
      <c r="IB26" s="82">
        <f t="shared" si="209"/>
        <v>0</v>
      </c>
      <c r="IC26" s="82">
        <f t="shared" si="210"/>
        <v>0</v>
      </c>
      <c r="ID26" s="82">
        <f t="shared" si="211"/>
        <v>0</v>
      </c>
      <c r="IE26" s="82">
        <f t="shared" si="212"/>
        <v>0</v>
      </c>
      <c r="IF26" s="82">
        <f t="shared" si="213"/>
        <v>0</v>
      </c>
      <c r="IG26" s="82">
        <f t="shared" si="214"/>
        <v>0</v>
      </c>
      <c r="IH26" s="82">
        <f t="shared" si="215"/>
        <v>0</v>
      </c>
      <c r="II26" s="82">
        <f t="shared" si="216"/>
        <v>0</v>
      </c>
      <c r="IJ26" s="82">
        <f t="shared" si="217"/>
        <v>0</v>
      </c>
      <c r="IK26" s="82">
        <f t="shared" si="218"/>
        <v>0</v>
      </c>
      <c r="IL26" s="82">
        <f t="shared" si="219"/>
        <v>0</v>
      </c>
      <c r="IM26" s="82">
        <f t="shared" si="220"/>
        <v>65</v>
      </c>
      <c r="IN26" s="82">
        <f t="shared" si="221"/>
        <v>0</v>
      </c>
      <c r="IO26" s="82">
        <f t="shared" si="222"/>
        <v>0</v>
      </c>
      <c r="IP26" s="82">
        <f t="shared" si="223"/>
        <v>0</v>
      </c>
      <c r="IQ26" s="82">
        <f t="shared" si="224"/>
        <v>0</v>
      </c>
      <c r="IR26" s="82">
        <f t="shared" si="225"/>
        <v>0</v>
      </c>
      <c r="IS26" s="82">
        <f t="shared" si="226"/>
        <v>0</v>
      </c>
      <c r="IT26" s="82">
        <f t="shared" si="227"/>
        <v>0</v>
      </c>
      <c r="IU26" s="82">
        <f t="shared" si="228"/>
        <v>65</v>
      </c>
      <c r="IV26" s="81"/>
    </row>
    <row r="27" spans="1:256" s="84" customFormat="1" ht="297">
      <c r="A27" s="70">
        <v>18</v>
      </c>
      <c r="B27" s="57">
        <v>634</v>
      </c>
      <c r="C27" s="86" t="s">
        <v>216</v>
      </c>
      <c r="D27" s="89" t="s">
        <v>34</v>
      </c>
      <c r="E27" s="66" t="s">
        <v>159</v>
      </c>
      <c r="F27" s="58" t="s">
        <v>201</v>
      </c>
      <c r="G27" s="57" t="s">
        <v>36</v>
      </c>
      <c r="H27" s="44">
        <v>17</v>
      </c>
      <c r="I27" s="101">
        <v>4</v>
      </c>
      <c r="J27" s="101" t="s">
        <v>4</v>
      </c>
      <c r="K27" s="45">
        <v>0</v>
      </c>
      <c r="L27" s="46">
        <v>14</v>
      </c>
      <c r="M27" s="101">
        <v>7</v>
      </c>
      <c r="N27" s="101">
        <v>13</v>
      </c>
      <c r="O27" s="62">
        <v>8</v>
      </c>
      <c r="P27" s="153">
        <f t="shared" si="0"/>
        <v>19</v>
      </c>
      <c r="Q27" s="85">
        <f t="shared" si="1"/>
        <v>4</v>
      </c>
      <c r="R27" s="81"/>
      <c r="S27" s="80"/>
      <c r="T27" s="81">
        <f t="shared" si="2"/>
        <v>0</v>
      </c>
      <c r="U27" s="81">
        <f t="shared" si="3"/>
        <v>0</v>
      </c>
      <c r="V27" s="81">
        <f t="shared" si="4"/>
        <v>0</v>
      </c>
      <c r="W27" s="81">
        <f t="shared" si="5"/>
        <v>0</v>
      </c>
      <c r="X27" s="81">
        <f t="shared" si="6"/>
        <v>0</v>
      </c>
      <c r="Y27" s="81">
        <f t="shared" si="7"/>
        <v>0</v>
      </c>
      <c r="Z27" s="81">
        <f t="shared" si="8"/>
        <v>0</v>
      </c>
      <c r="AA27" s="81">
        <f t="shared" si="9"/>
        <v>0</v>
      </c>
      <c r="AB27" s="81">
        <f t="shared" si="10"/>
        <v>0</v>
      </c>
      <c r="AC27" s="81">
        <f t="shared" si="11"/>
        <v>0</v>
      </c>
      <c r="AD27" s="81">
        <f t="shared" si="12"/>
        <v>0</v>
      </c>
      <c r="AE27" s="81">
        <f t="shared" si="13"/>
        <v>0</v>
      </c>
      <c r="AF27" s="81">
        <f t="shared" si="14"/>
        <v>0</v>
      </c>
      <c r="AG27" s="81">
        <f t="shared" si="15"/>
        <v>0</v>
      </c>
      <c r="AH27" s="81">
        <f t="shared" si="16"/>
        <v>0</v>
      </c>
      <c r="AI27" s="81">
        <f t="shared" si="17"/>
        <v>0</v>
      </c>
      <c r="AJ27" s="81">
        <f t="shared" si="18"/>
        <v>4</v>
      </c>
      <c r="AK27" s="81">
        <f t="shared" si="19"/>
        <v>0</v>
      </c>
      <c r="AL27" s="81">
        <f t="shared" si="20"/>
        <v>0</v>
      </c>
      <c r="AM27" s="81">
        <f t="shared" si="21"/>
        <v>0</v>
      </c>
      <c r="AN27" s="81">
        <f t="shared" si="22"/>
        <v>0</v>
      </c>
      <c r="AO27" s="81">
        <f t="shared" si="23"/>
        <v>0</v>
      </c>
      <c r="AP27" s="81">
        <f t="shared" si="24"/>
        <v>4</v>
      </c>
      <c r="AQ27" s="81">
        <f t="shared" si="25"/>
        <v>0</v>
      </c>
      <c r="AR27" s="81">
        <f t="shared" si="26"/>
        <v>0</v>
      </c>
      <c r="AS27" s="81">
        <f t="shared" si="27"/>
        <v>0</v>
      </c>
      <c r="AT27" s="81">
        <f t="shared" si="28"/>
        <v>0</v>
      </c>
      <c r="AU27" s="81">
        <f t="shared" si="29"/>
        <v>0</v>
      </c>
      <c r="AV27" s="81">
        <f t="shared" si="30"/>
        <v>0</v>
      </c>
      <c r="AW27" s="81">
        <f t="shared" si="31"/>
        <v>0</v>
      </c>
      <c r="AX27" s="81">
        <f t="shared" si="32"/>
        <v>0</v>
      </c>
      <c r="AY27" s="81">
        <f t="shared" si="33"/>
        <v>0</v>
      </c>
      <c r="AZ27" s="81">
        <f t="shared" si="34"/>
        <v>0</v>
      </c>
      <c r="BA27" s="81">
        <f t="shared" si="35"/>
        <v>0</v>
      </c>
      <c r="BB27" s="81">
        <f t="shared" si="36"/>
        <v>0</v>
      </c>
      <c r="BC27" s="81">
        <f t="shared" si="37"/>
        <v>0</v>
      </c>
      <c r="BD27" s="81">
        <f t="shared" si="38"/>
        <v>0</v>
      </c>
      <c r="BE27" s="81">
        <f t="shared" si="39"/>
        <v>0</v>
      </c>
      <c r="BF27" s="81">
        <f t="shared" si="40"/>
        <v>0</v>
      </c>
      <c r="BG27" s="81">
        <f t="shared" si="41"/>
        <v>0</v>
      </c>
      <c r="BH27" s="81">
        <f t="shared" si="42"/>
        <v>0</v>
      </c>
      <c r="BI27" s="81">
        <f t="shared" si="43"/>
        <v>0</v>
      </c>
      <c r="BJ27" s="81">
        <f t="shared" si="44"/>
        <v>0</v>
      </c>
      <c r="BK27" s="81">
        <f t="shared" si="45"/>
        <v>0</v>
      </c>
      <c r="BL27" s="81">
        <f t="shared" si="46"/>
        <v>0</v>
      </c>
      <c r="BM27" s="81">
        <f t="shared" si="47"/>
        <v>0</v>
      </c>
      <c r="BN27" s="81">
        <f t="shared" si="48"/>
        <v>0</v>
      </c>
      <c r="BO27" s="81">
        <f t="shared" si="49"/>
        <v>0</v>
      </c>
      <c r="BP27" s="81">
        <f t="shared" si="50"/>
        <v>0</v>
      </c>
      <c r="BQ27" s="81">
        <f t="shared" si="51"/>
        <v>0</v>
      </c>
      <c r="BR27" s="81">
        <f t="shared" si="52"/>
        <v>0</v>
      </c>
      <c r="BS27" s="81">
        <f t="shared" si="53"/>
        <v>0</v>
      </c>
      <c r="BT27" s="81">
        <f t="shared" si="54"/>
        <v>0</v>
      </c>
      <c r="BU27" s="81">
        <f t="shared" si="55"/>
        <v>0</v>
      </c>
      <c r="BV27" s="81">
        <f t="shared" si="56"/>
        <v>0</v>
      </c>
      <c r="BW27" s="81">
        <f t="shared" si="57"/>
        <v>0</v>
      </c>
      <c r="BX27" s="81">
        <f t="shared" si="58"/>
        <v>0</v>
      </c>
      <c r="BY27" s="81">
        <f t="shared" si="59"/>
        <v>0</v>
      </c>
      <c r="BZ27" s="81">
        <f t="shared" si="60"/>
        <v>0</v>
      </c>
      <c r="CA27" s="81">
        <f t="shared" si="61"/>
        <v>0</v>
      </c>
      <c r="CB27" s="81">
        <f t="shared" si="62"/>
        <v>0</v>
      </c>
      <c r="CC27" s="81">
        <f t="shared" si="63"/>
        <v>0</v>
      </c>
      <c r="CD27" s="81">
        <f t="shared" si="64"/>
        <v>24</v>
      </c>
      <c r="CE27" s="81">
        <f t="shared" si="65"/>
        <v>0</v>
      </c>
      <c r="CF27" s="81">
        <f t="shared" si="66"/>
        <v>0</v>
      </c>
      <c r="CG27" s="81">
        <f t="shared" si="67"/>
        <v>0</v>
      </c>
      <c r="CH27" s="81">
        <f t="shared" si="68"/>
        <v>0</v>
      </c>
      <c r="CI27" s="81">
        <f t="shared" si="69"/>
        <v>0</v>
      </c>
      <c r="CJ27" s="81">
        <f t="shared" si="70"/>
        <v>0</v>
      </c>
      <c r="CK27" s="81">
        <f t="shared" si="71"/>
        <v>0</v>
      </c>
      <c r="CL27" s="81">
        <f t="shared" si="72"/>
        <v>0</v>
      </c>
      <c r="CM27" s="81">
        <f t="shared" si="73"/>
        <v>0</v>
      </c>
      <c r="CN27" s="81">
        <f t="shared" si="74"/>
        <v>0</v>
      </c>
      <c r="CO27" s="81">
        <f t="shared" si="75"/>
        <v>0</v>
      </c>
      <c r="CP27" s="81">
        <f t="shared" si="76"/>
        <v>0</v>
      </c>
      <c r="CQ27" s="81">
        <f t="shared" si="77"/>
        <v>0</v>
      </c>
      <c r="CR27" s="81">
        <f t="shared" si="78"/>
        <v>0</v>
      </c>
      <c r="CS27" s="81">
        <f t="shared" si="79"/>
        <v>0</v>
      </c>
      <c r="CT27" s="81">
        <f t="shared" si="80"/>
        <v>0</v>
      </c>
      <c r="CU27" s="81">
        <f t="shared" si="81"/>
        <v>0</v>
      </c>
      <c r="CV27" s="81">
        <f t="shared" si="82"/>
        <v>0</v>
      </c>
      <c r="CW27" s="81">
        <f t="shared" si="83"/>
        <v>0</v>
      </c>
      <c r="CX27" s="81">
        <f t="shared" si="84"/>
        <v>0</v>
      </c>
      <c r="CY27" s="81">
        <f t="shared" si="85"/>
        <v>0</v>
      </c>
      <c r="CZ27" s="81">
        <f t="shared" si="86"/>
        <v>0</v>
      </c>
      <c r="DA27" s="81">
        <f t="shared" si="87"/>
        <v>0</v>
      </c>
      <c r="DB27" s="81">
        <f t="shared" si="88"/>
        <v>0</v>
      </c>
      <c r="DC27" s="81">
        <f t="shared" si="89"/>
        <v>0</v>
      </c>
      <c r="DD27" s="81">
        <f t="shared" si="90"/>
        <v>24</v>
      </c>
      <c r="DE27" s="81">
        <f t="shared" si="91"/>
        <v>0</v>
      </c>
      <c r="DF27" s="81">
        <f t="shared" si="92"/>
        <v>0</v>
      </c>
      <c r="DG27" s="81">
        <f t="shared" si="93"/>
        <v>0</v>
      </c>
      <c r="DH27" s="81">
        <f t="shared" si="94"/>
        <v>0</v>
      </c>
      <c r="DI27" s="81">
        <f t="shared" si="95"/>
        <v>0</v>
      </c>
      <c r="DJ27" s="81">
        <f t="shared" si="96"/>
        <v>0</v>
      </c>
      <c r="DK27" s="81">
        <f t="shared" si="97"/>
        <v>0</v>
      </c>
      <c r="DL27" s="81">
        <f t="shared" si="98"/>
        <v>0</v>
      </c>
      <c r="DM27" s="81">
        <f t="shared" si="99"/>
        <v>0</v>
      </c>
      <c r="DN27" s="81">
        <f t="shared" si="100"/>
        <v>0</v>
      </c>
      <c r="DO27" s="81">
        <f t="shared" si="101"/>
        <v>0</v>
      </c>
      <c r="DP27" s="81">
        <f t="shared" si="102"/>
        <v>0</v>
      </c>
      <c r="DQ27" s="81">
        <f t="shared" si="103"/>
        <v>0</v>
      </c>
      <c r="DR27" s="81">
        <f t="shared" si="104"/>
        <v>0</v>
      </c>
      <c r="DS27" s="81">
        <f t="shared" si="105"/>
        <v>0</v>
      </c>
      <c r="DT27" s="81">
        <f t="shared" si="106"/>
        <v>0</v>
      </c>
      <c r="DU27" s="81">
        <f t="shared" si="107"/>
        <v>0</v>
      </c>
      <c r="DV27" s="81">
        <f t="shared" si="108"/>
        <v>0</v>
      </c>
      <c r="DW27" s="81">
        <f t="shared" si="109"/>
        <v>0</v>
      </c>
      <c r="DX27" s="81">
        <f t="shared" si="110"/>
        <v>0</v>
      </c>
      <c r="DY27" s="81">
        <f t="shared" si="111"/>
        <v>0</v>
      </c>
      <c r="DZ27" s="81">
        <f t="shared" si="112"/>
        <v>0</v>
      </c>
      <c r="EA27" s="81">
        <f t="shared" si="113"/>
        <v>0</v>
      </c>
      <c r="EB27" s="81">
        <f t="shared" si="114"/>
        <v>0</v>
      </c>
      <c r="EC27" s="81">
        <f t="shared" si="115"/>
        <v>0</v>
      </c>
      <c r="ED27" s="81">
        <f t="shared" si="116"/>
        <v>0</v>
      </c>
      <c r="EE27" s="81">
        <f t="shared" si="117"/>
        <v>0</v>
      </c>
      <c r="EF27" s="81">
        <f t="shared" si="118"/>
        <v>0</v>
      </c>
      <c r="EG27" s="81">
        <f t="shared" si="119"/>
        <v>0</v>
      </c>
      <c r="EH27" s="81">
        <f t="shared" si="120"/>
        <v>0</v>
      </c>
      <c r="EI27" s="81">
        <f t="shared" si="121"/>
        <v>0</v>
      </c>
      <c r="EJ27" s="81">
        <f t="shared" si="122"/>
        <v>0</v>
      </c>
      <c r="EK27" s="81">
        <f t="shared" si="123"/>
        <v>0</v>
      </c>
      <c r="EL27" s="81">
        <f t="shared" si="124"/>
        <v>0</v>
      </c>
      <c r="EM27" s="81">
        <f t="shared" si="125"/>
        <v>0</v>
      </c>
      <c r="EN27" s="81">
        <f t="shared" si="126"/>
        <v>0</v>
      </c>
      <c r="EO27" s="81">
        <f t="shared" si="127"/>
        <v>0</v>
      </c>
      <c r="EP27" s="81">
        <f t="shared" si="128"/>
        <v>0</v>
      </c>
      <c r="EQ27" s="81">
        <f t="shared" si="129"/>
        <v>0</v>
      </c>
      <c r="ER27" s="81">
        <f t="shared" si="130"/>
        <v>0</v>
      </c>
      <c r="ES27" s="81">
        <f t="shared" si="131"/>
        <v>0</v>
      </c>
      <c r="ET27" s="81">
        <f t="shared" si="132"/>
        <v>0</v>
      </c>
      <c r="EU27" s="81">
        <f t="shared" si="133"/>
        <v>0</v>
      </c>
      <c r="EV27" s="81"/>
      <c r="EW27" s="81">
        <f t="shared" si="134"/>
        <v>17</v>
      </c>
      <c r="EX27" s="81" t="str">
        <f t="shared" si="135"/>
        <v>ноль</v>
      </c>
      <c r="EY27" s="81"/>
      <c r="EZ27" s="81">
        <f t="shared" si="136"/>
        <v>17</v>
      </c>
      <c r="FA27" s="81" t="e">
        <f>IF(P27=#REF!,IF(J27&lt;#REF!,#REF!,FE27),#REF!)</f>
        <v>#REF!</v>
      </c>
      <c r="FB27" s="81" t="e">
        <f>IF(P27=#REF!,IF(J27&lt;#REF!,0,1))</f>
        <v>#REF!</v>
      </c>
      <c r="FC27" s="81" t="e">
        <f>IF(AND(EZ27&gt;=21,EZ27&lt;&gt;0),EZ27,IF(P27&lt;#REF!,"СТОП",FA27+FB27))</f>
        <v>#REF!</v>
      </c>
      <c r="FD27" s="81"/>
      <c r="FE27" s="81">
        <v>15</v>
      </c>
      <c r="FF27" s="81">
        <v>16</v>
      </c>
      <c r="FG27" s="81"/>
      <c r="FH27" s="82">
        <f t="shared" si="137"/>
        <v>0</v>
      </c>
      <c r="FI27" s="82">
        <f t="shared" si="138"/>
        <v>0</v>
      </c>
      <c r="FJ27" s="82">
        <f t="shared" si="139"/>
        <v>0</v>
      </c>
      <c r="FK27" s="82">
        <f t="shared" si="140"/>
        <v>0</v>
      </c>
      <c r="FL27" s="82">
        <f t="shared" si="141"/>
        <v>0</v>
      </c>
      <c r="FM27" s="82">
        <f t="shared" si="142"/>
        <v>0</v>
      </c>
      <c r="FN27" s="82">
        <f t="shared" si="143"/>
        <v>0</v>
      </c>
      <c r="FO27" s="82">
        <f t="shared" si="144"/>
        <v>0</v>
      </c>
      <c r="FP27" s="82">
        <f t="shared" si="145"/>
        <v>0</v>
      </c>
      <c r="FQ27" s="82">
        <f t="shared" si="146"/>
        <v>0</v>
      </c>
      <c r="FR27" s="82">
        <f t="shared" si="147"/>
        <v>0</v>
      </c>
      <c r="FS27" s="82">
        <f t="shared" si="148"/>
        <v>0</v>
      </c>
      <c r="FT27" s="82">
        <f t="shared" si="149"/>
        <v>0</v>
      </c>
      <c r="FU27" s="82">
        <f t="shared" si="150"/>
        <v>0</v>
      </c>
      <c r="FV27" s="82">
        <f t="shared" si="151"/>
        <v>0</v>
      </c>
      <c r="FW27" s="82">
        <f t="shared" si="152"/>
        <v>0</v>
      </c>
      <c r="FX27" s="82">
        <f t="shared" si="153"/>
        <v>4</v>
      </c>
      <c r="FY27" s="82">
        <f t="shared" si="154"/>
        <v>0</v>
      </c>
      <c r="FZ27" s="82">
        <f t="shared" si="155"/>
        <v>0</v>
      </c>
      <c r="GA27" s="82">
        <f t="shared" si="156"/>
        <v>0</v>
      </c>
      <c r="GB27" s="82">
        <f t="shared" si="157"/>
        <v>0</v>
      </c>
      <c r="GC27" s="82">
        <f t="shared" si="158"/>
        <v>0</v>
      </c>
      <c r="GD27" s="82">
        <f t="shared" si="159"/>
        <v>4</v>
      </c>
      <c r="GE27" s="82">
        <f t="shared" si="160"/>
        <v>0</v>
      </c>
      <c r="GF27" s="82">
        <f t="shared" si="161"/>
        <v>0</v>
      </c>
      <c r="GG27" s="82">
        <f t="shared" si="162"/>
        <v>0</v>
      </c>
      <c r="GH27" s="82">
        <f t="shared" si="163"/>
        <v>0</v>
      </c>
      <c r="GI27" s="82">
        <f t="shared" si="164"/>
        <v>0</v>
      </c>
      <c r="GJ27" s="82">
        <f t="shared" si="165"/>
        <v>0</v>
      </c>
      <c r="GK27" s="82">
        <f t="shared" si="166"/>
        <v>0</v>
      </c>
      <c r="GL27" s="82">
        <f t="shared" si="167"/>
        <v>0</v>
      </c>
      <c r="GM27" s="82">
        <f t="shared" si="168"/>
        <v>0</v>
      </c>
      <c r="GN27" s="82">
        <f t="shared" si="169"/>
        <v>0</v>
      </c>
      <c r="GO27" s="82">
        <f t="shared" si="170"/>
        <v>0</v>
      </c>
      <c r="GP27" s="82">
        <f t="shared" si="171"/>
        <v>0</v>
      </c>
      <c r="GQ27" s="82">
        <f t="shared" si="172"/>
        <v>0</v>
      </c>
      <c r="GR27" s="82">
        <f t="shared" si="173"/>
        <v>0</v>
      </c>
      <c r="GS27" s="82">
        <f t="shared" si="174"/>
        <v>0</v>
      </c>
      <c r="GT27" s="82">
        <f t="shared" si="175"/>
        <v>0</v>
      </c>
      <c r="GU27" s="82">
        <f t="shared" si="176"/>
        <v>0</v>
      </c>
      <c r="GV27" s="82">
        <f t="shared" si="177"/>
        <v>0</v>
      </c>
      <c r="GW27" s="82">
        <f t="shared" si="178"/>
        <v>0</v>
      </c>
      <c r="GX27" s="82">
        <f t="shared" si="179"/>
        <v>0</v>
      </c>
      <c r="GY27" s="82">
        <f t="shared" si="180"/>
        <v>0</v>
      </c>
      <c r="GZ27" s="82">
        <f t="shared" si="181"/>
        <v>0</v>
      </c>
      <c r="HA27" s="82">
        <f t="shared" si="182"/>
        <v>0</v>
      </c>
      <c r="HB27" s="82">
        <f t="shared" si="183"/>
        <v>0</v>
      </c>
      <c r="HC27" s="82">
        <f t="shared" si="184"/>
        <v>0</v>
      </c>
      <c r="HD27" s="82">
        <f t="shared" si="185"/>
        <v>0</v>
      </c>
      <c r="HE27" s="82">
        <f t="shared" si="186"/>
        <v>0</v>
      </c>
      <c r="HF27" s="82">
        <f t="shared" si="187"/>
        <v>0</v>
      </c>
      <c r="HG27" s="82">
        <f t="shared" si="188"/>
        <v>0</v>
      </c>
      <c r="HH27" s="82">
        <f t="shared" si="189"/>
        <v>0</v>
      </c>
      <c r="HI27" s="82">
        <f t="shared" si="190"/>
        <v>0</v>
      </c>
      <c r="HJ27" s="82">
        <f t="shared" si="191"/>
        <v>0</v>
      </c>
      <c r="HK27" s="82">
        <f t="shared" si="192"/>
        <v>0</v>
      </c>
      <c r="HL27" s="82">
        <f t="shared" si="193"/>
        <v>0</v>
      </c>
      <c r="HM27" s="82">
        <f t="shared" si="194"/>
        <v>0</v>
      </c>
      <c r="HN27" s="82">
        <f t="shared" si="195"/>
        <v>0</v>
      </c>
      <c r="HO27" s="82">
        <f t="shared" si="196"/>
        <v>0</v>
      </c>
      <c r="HP27" s="82">
        <f t="shared" si="197"/>
        <v>0</v>
      </c>
      <c r="HQ27" s="82">
        <f t="shared" si="198"/>
        <v>0</v>
      </c>
      <c r="HR27" s="82">
        <f t="shared" si="199"/>
        <v>60</v>
      </c>
      <c r="HS27" s="82">
        <f t="shared" si="200"/>
        <v>0</v>
      </c>
      <c r="HT27" s="82">
        <f t="shared" si="201"/>
        <v>0</v>
      </c>
      <c r="HU27" s="82">
        <f t="shared" si="202"/>
        <v>0</v>
      </c>
      <c r="HV27" s="82">
        <f t="shared" si="203"/>
        <v>0</v>
      </c>
      <c r="HW27" s="82">
        <f t="shared" si="204"/>
        <v>0</v>
      </c>
      <c r="HX27" s="82">
        <f t="shared" si="205"/>
        <v>60</v>
      </c>
      <c r="HY27" s="82">
        <f t="shared" si="206"/>
        <v>0</v>
      </c>
      <c r="HZ27" s="82">
        <f t="shared" si="207"/>
        <v>0</v>
      </c>
      <c r="IA27" s="82">
        <f t="shared" si="208"/>
        <v>0</v>
      </c>
      <c r="IB27" s="82">
        <f t="shared" si="209"/>
        <v>0</v>
      </c>
      <c r="IC27" s="82">
        <f t="shared" si="210"/>
        <v>0</v>
      </c>
      <c r="ID27" s="82">
        <f t="shared" si="211"/>
        <v>0</v>
      </c>
      <c r="IE27" s="82">
        <f t="shared" si="212"/>
        <v>0</v>
      </c>
      <c r="IF27" s="82">
        <f t="shared" si="213"/>
        <v>0</v>
      </c>
      <c r="IG27" s="82">
        <f t="shared" si="214"/>
        <v>0</v>
      </c>
      <c r="IH27" s="82">
        <f t="shared" si="215"/>
        <v>0</v>
      </c>
      <c r="II27" s="82">
        <f t="shared" si="216"/>
        <v>0</v>
      </c>
      <c r="IJ27" s="82">
        <f t="shared" si="217"/>
        <v>0</v>
      </c>
      <c r="IK27" s="82">
        <f t="shared" si="218"/>
        <v>0</v>
      </c>
      <c r="IL27" s="82">
        <f t="shared" si="219"/>
        <v>0</v>
      </c>
      <c r="IM27" s="82">
        <f t="shared" si="220"/>
        <v>0</v>
      </c>
      <c r="IN27" s="82">
        <f t="shared" si="221"/>
        <v>0</v>
      </c>
      <c r="IO27" s="82">
        <f t="shared" si="222"/>
        <v>0</v>
      </c>
      <c r="IP27" s="82">
        <f t="shared" si="223"/>
        <v>0</v>
      </c>
      <c r="IQ27" s="82">
        <f t="shared" si="224"/>
        <v>0</v>
      </c>
      <c r="IR27" s="82">
        <f t="shared" si="225"/>
        <v>0</v>
      </c>
      <c r="IS27" s="82">
        <f t="shared" si="226"/>
        <v>0</v>
      </c>
      <c r="IT27" s="82">
        <f t="shared" si="227"/>
        <v>0</v>
      </c>
      <c r="IU27" s="82">
        <f t="shared" si="228"/>
        <v>0</v>
      </c>
      <c r="IV27" s="81"/>
    </row>
    <row r="28" spans="1:256" s="84" customFormat="1" ht="99">
      <c r="A28" s="70">
        <v>19</v>
      </c>
      <c r="B28" s="57">
        <v>307</v>
      </c>
      <c r="C28" s="86" t="s">
        <v>211</v>
      </c>
      <c r="D28" s="88" t="s">
        <v>28</v>
      </c>
      <c r="E28" s="66" t="s">
        <v>113</v>
      </c>
      <c r="F28" s="58" t="s">
        <v>198</v>
      </c>
      <c r="G28" s="57" t="s">
        <v>62</v>
      </c>
      <c r="H28" s="44" t="s">
        <v>4</v>
      </c>
      <c r="I28" s="101">
        <v>0</v>
      </c>
      <c r="J28" s="101" t="s">
        <v>271</v>
      </c>
      <c r="K28" s="45">
        <v>0</v>
      </c>
      <c r="L28" s="46">
        <v>15</v>
      </c>
      <c r="M28" s="101">
        <v>6</v>
      </c>
      <c r="N28" s="101">
        <v>12</v>
      </c>
      <c r="O28" s="62">
        <v>9</v>
      </c>
      <c r="P28" s="153">
        <f t="shared" si="0"/>
        <v>15</v>
      </c>
      <c r="Q28" s="85">
        <f t="shared" si="1"/>
        <v>0</v>
      </c>
      <c r="R28" s="81"/>
      <c r="S28" s="80"/>
      <c r="T28" s="81">
        <f t="shared" si="2"/>
        <v>0</v>
      </c>
      <c r="U28" s="81">
        <f t="shared" si="3"/>
        <v>0</v>
      </c>
      <c r="V28" s="81">
        <f t="shared" si="4"/>
        <v>0</v>
      </c>
      <c r="W28" s="81">
        <f t="shared" si="5"/>
        <v>0</v>
      </c>
      <c r="X28" s="81">
        <f t="shared" si="6"/>
        <v>0</v>
      </c>
      <c r="Y28" s="81">
        <f t="shared" si="7"/>
        <v>0</v>
      </c>
      <c r="Z28" s="81">
        <f t="shared" si="8"/>
        <v>0</v>
      </c>
      <c r="AA28" s="81">
        <f t="shared" si="9"/>
        <v>0</v>
      </c>
      <c r="AB28" s="81">
        <f t="shared" si="10"/>
        <v>0</v>
      </c>
      <c r="AC28" s="81">
        <f t="shared" si="11"/>
        <v>0</v>
      </c>
      <c r="AD28" s="81">
        <f t="shared" si="12"/>
        <v>0</v>
      </c>
      <c r="AE28" s="81">
        <f t="shared" si="13"/>
        <v>0</v>
      </c>
      <c r="AF28" s="81">
        <f t="shared" si="14"/>
        <v>0</v>
      </c>
      <c r="AG28" s="81">
        <f t="shared" si="15"/>
        <v>0</v>
      </c>
      <c r="AH28" s="81">
        <f t="shared" si="16"/>
        <v>0</v>
      </c>
      <c r="AI28" s="81">
        <f t="shared" si="17"/>
        <v>0</v>
      </c>
      <c r="AJ28" s="81">
        <f t="shared" si="18"/>
        <v>0</v>
      </c>
      <c r="AK28" s="81">
        <f t="shared" si="19"/>
        <v>0</v>
      </c>
      <c r="AL28" s="81">
        <f t="shared" si="20"/>
        <v>0</v>
      </c>
      <c r="AM28" s="81">
        <f t="shared" si="21"/>
        <v>0</v>
      </c>
      <c r="AN28" s="81">
        <f t="shared" si="22"/>
        <v>0</v>
      </c>
      <c r="AO28" s="81">
        <f t="shared" si="23"/>
        <v>0</v>
      </c>
      <c r="AP28" s="81">
        <f t="shared" si="24"/>
        <v>0</v>
      </c>
      <c r="AQ28" s="81">
        <f t="shared" si="25"/>
        <v>0</v>
      </c>
      <c r="AR28" s="81">
        <f t="shared" si="26"/>
        <v>0</v>
      </c>
      <c r="AS28" s="81">
        <f t="shared" si="27"/>
        <v>0</v>
      </c>
      <c r="AT28" s="81">
        <f t="shared" si="28"/>
        <v>0</v>
      </c>
      <c r="AU28" s="81">
        <f t="shared" si="29"/>
        <v>0</v>
      </c>
      <c r="AV28" s="81">
        <f t="shared" si="30"/>
        <v>0</v>
      </c>
      <c r="AW28" s="81">
        <f t="shared" si="31"/>
        <v>0</v>
      </c>
      <c r="AX28" s="81">
        <f t="shared" si="32"/>
        <v>0</v>
      </c>
      <c r="AY28" s="81">
        <f t="shared" si="33"/>
        <v>0</v>
      </c>
      <c r="AZ28" s="81">
        <f t="shared" si="34"/>
        <v>0</v>
      </c>
      <c r="BA28" s="81">
        <f t="shared" si="35"/>
        <v>0</v>
      </c>
      <c r="BB28" s="81">
        <f t="shared" si="36"/>
        <v>0</v>
      </c>
      <c r="BC28" s="81">
        <f t="shared" si="37"/>
        <v>0</v>
      </c>
      <c r="BD28" s="81">
        <f t="shared" si="38"/>
        <v>0</v>
      </c>
      <c r="BE28" s="81">
        <f t="shared" si="39"/>
        <v>0</v>
      </c>
      <c r="BF28" s="81">
        <f t="shared" si="40"/>
        <v>0</v>
      </c>
      <c r="BG28" s="81">
        <f t="shared" si="41"/>
        <v>0</v>
      </c>
      <c r="BH28" s="81">
        <f t="shared" si="42"/>
        <v>0</v>
      </c>
      <c r="BI28" s="81">
        <f t="shared" si="43"/>
        <v>0</v>
      </c>
      <c r="BJ28" s="81">
        <f t="shared" si="44"/>
        <v>0</v>
      </c>
      <c r="BK28" s="81">
        <f t="shared" si="45"/>
        <v>0</v>
      </c>
      <c r="BL28" s="81">
        <f t="shared" si="46"/>
        <v>0</v>
      </c>
      <c r="BM28" s="81">
        <f t="shared" si="47"/>
        <v>0</v>
      </c>
      <c r="BN28" s="81">
        <f t="shared" si="48"/>
        <v>0</v>
      </c>
      <c r="BO28" s="81">
        <f t="shared" si="49"/>
        <v>0</v>
      </c>
      <c r="BP28" s="81">
        <f t="shared" si="50"/>
        <v>0</v>
      </c>
      <c r="BQ28" s="81">
        <f t="shared" si="51"/>
        <v>0</v>
      </c>
      <c r="BR28" s="81">
        <f t="shared" si="52"/>
        <v>0</v>
      </c>
      <c r="BS28" s="81">
        <f t="shared" si="53"/>
        <v>0</v>
      </c>
      <c r="BT28" s="81">
        <f t="shared" si="54"/>
        <v>0</v>
      </c>
      <c r="BU28" s="81">
        <f t="shared" si="55"/>
        <v>0</v>
      </c>
      <c r="BV28" s="81">
        <f t="shared" si="56"/>
        <v>0</v>
      </c>
      <c r="BW28" s="81">
        <f t="shared" si="57"/>
        <v>0</v>
      </c>
      <c r="BX28" s="81">
        <f t="shared" si="58"/>
        <v>0</v>
      </c>
      <c r="BY28" s="81">
        <f t="shared" si="59"/>
        <v>0</v>
      </c>
      <c r="BZ28" s="81">
        <f t="shared" si="60"/>
        <v>0</v>
      </c>
      <c r="CA28" s="81">
        <f t="shared" si="61"/>
        <v>0</v>
      </c>
      <c r="CB28" s="81">
        <f t="shared" si="62"/>
        <v>0</v>
      </c>
      <c r="CC28" s="81">
        <f t="shared" si="63"/>
        <v>0</v>
      </c>
      <c r="CD28" s="81">
        <f t="shared" si="64"/>
        <v>0</v>
      </c>
      <c r="CE28" s="81">
        <f t="shared" si="65"/>
        <v>0</v>
      </c>
      <c r="CF28" s="81">
        <f t="shared" si="66"/>
        <v>0</v>
      </c>
      <c r="CG28" s="81">
        <f t="shared" si="67"/>
        <v>0</v>
      </c>
      <c r="CH28" s="81">
        <f t="shared" si="68"/>
        <v>0</v>
      </c>
      <c r="CI28" s="81">
        <f t="shared" si="69"/>
        <v>0</v>
      </c>
      <c r="CJ28" s="81">
        <f t="shared" si="70"/>
        <v>0</v>
      </c>
      <c r="CK28" s="81">
        <f t="shared" si="71"/>
        <v>0</v>
      </c>
      <c r="CL28" s="81">
        <f t="shared" si="72"/>
        <v>0</v>
      </c>
      <c r="CM28" s="81">
        <f t="shared" si="73"/>
        <v>0</v>
      </c>
      <c r="CN28" s="81">
        <f t="shared" si="74"/>
        <v>0</v>
      </c>
      <c r="CO28" s="81">
        <f t="shared" si="75"/>
        <v>0</v>
      </c>
      <c r="CP28" s="81">
        <f t="shared" si="76"/>
        <v>0</v>
      </c>
      <c r="CQ28" s="81">
        <f t="shared" si="77"/>
        <v>0</v>
      </c>
      <c r="CR28" s="81">
        <f t="shared" si="78"/>
        <v>0</v>
      </c>
      <c r="CS28" s="81">
        <f t="shared" si="79"/>
        <v>0</v>
      </c>
      <c r="CT28" s="81">
        <f t="shared" si="80"/>
        <v>0</v>
      </c>
      <c r="CU28" s="81">
        <f t="shared" si="81"/>
        <v>0</v>
      </c>
      <c r="CV28" s="81">
        <f t="shared" si="82"/>
        <v>0</v>
      </c>
      <c r="CW28" s="81">
        <f t="shared" si="83"/>
        <v>0</v>
      </c>
      <c r="CX28" s="81">
        <f t="shared" si="84"/>
        <v>0</v>
      </c>
      <c r="CY28" s="81">
        <f t="shared" si="85"/>
        <v>0</v>
      </c>
      <c r="CZ28" s="81">
        <f t="shared" si="86"/>
        <v>0</v>
      </c>
      <c r="DA28" s="81">
        <f t="shared" si="87"/>
        <v>0</v>
      </c>
      <c r="DB28" s="81">
        <f t="shared" si="88"/>
        <v>0</v>
      </c>
      <c r="DC28" s="81">
        <f t="shared" si="89"/>
        <v>0</v>
      </c>
      <c r="DD28" s="81">
        <f t="shared" si="90"/>
        <v>0</v>
      </c>
      <c r="DE28" s="81">
        <f t="shared" si="91"/>
        <v>0</v>
      </c>
      <c r="DF28" s="81">
        <f t="shared" si="92"/>
        <v>0</v>
      </c>
      <c r="DG28" s="81">
        <f t="shared" si="93"/>
        <v>0</v>
      </c>
      <c r="DH28" s="81">
        <f t="shared" si="94"/>
        <v>0</v>
      </c>
      <c r="DI28" s="81">
        <f t="shared" si="95"/>
        <v>0</v>
      </c>
      <c r="DJ28" s="81">
        <f t="shared" si="96"/>
        <v>0</v>
      </c>
      <c r="DK28" s="81">
        <f t="shared" si="97"/>
        <v>0</v>
      </c>
      <c r="DL28" s="81">
        <f t="shared" si="98"/>
        <v>0</v>
      </c>
      <c r="DM28" s="81">
        <f t="shared" si="99"/>
        <v>0</v>
      </c>
      <c r="DN28" s="81">
        <f t="shared" si="100"/>
        <v>0</v>
      </c>
      <c r="DO28" s="81">
        <f t="shared" si="101"/>
        <v>0</v>
      </c>
      <c r="DP28" s="81">
        <f t="shared" si="102"/>
        <v>0</v>
      </c>
      <c r="DQ28" s="81">
        <f t="shared" si="103"/>
        <v>0</v>
      </c>
      <c r="DR28" s="81">
        <f t="shared" si="104"/>
        <v>0</v>
      </c>
      <c r="DS28" s="81">
        <f t="shared" si="105"/>
        <v>0</v>
      </c>
      <c r="DT28" s="81">
        <f t="shared" si="106"/>
        <v>0</v>
      </c>
      <c r="DU28" s="81">
        <f t="shared" si="107"/>
        <v>0</v>
      </c>
      <c r="DV28" s="81">
        <f t="shared" si="108"/>
        <v>0</v>
      </c>
      <c r="DW28" s="81">
        <f t="shared" si="109"/>
        <v>0</v>
      </c>
      <c r="DX28" s="81">
        <f t="shared" si="110"/>
        <v>0</v>
      </c>
      <c r="DY28" s="81">
        <f t="shared" si="111"/>
        <v>0</v>
      </c>
      <c r="DZ28" s="81">
        <f t="shared" si="112"/>
        <v>0</v>
      </c>
      <c r="EA28" s="81">
        <f t="shared" si="113"/>
        <v>0</v>
      </c>
      <c r="EB28" s="81">
        <f t="shared" si="114"/>
        <v>0</v>
      </c>
      <c r="EC28" s="81">
        <f t="shared" si="115"/>
        <v>0</v>
      </c>
      <c r="ED28" s="81">
        <f t="shared" si="116"/>
        <v>0</v>
      </c>
      <c r="EE28" s="81">
        <f t="shared" si="117"/>
        <v>0</v>
      </c>
      <c r="EF28" s="81">
        <f t="shared" si="118"/>
        <v>0</v>
      </c>
      <c r="EG28" s="81">
        <f t="shared" si="119"/>
        <v>0</v>
      </c>
      <c r="EH28" s="81">
        <f t="shared" si="120"/>
        <v>0</v>
      </c>
      <c r="EI28" s="81">
        <f t="shared" si="121"/>
        <v>0</v>
      </c>
      <c r="EJ28" s="81">
        <f t="shared" si="122"/>
        <v>0</v>
      </c>
      <c r="EK28" s="81">
        <f t="shared" si="123"/>
        <v>0</v>
      </c>
      <c r="EL28" s="81">
        <f t="shared" si="124"/>
        <v>0</v>
      </c>
      <c r="EM28" s="81">
        <f t="shared" si="125"/>
        <v>0</v>
      </c>
      <c r="EN28" s="81">
        <f t="shared" si="126"/>
        <v>0</v>
      </c>
      <c r="EO28" s="81">
        <f t="shared" si="127"/>
        <v>0</v>
      </c>
      <c r="EP28" s="81">
        <f t="shared" si="128"/>
        <v>0</v>
      </c>
      <c r="EQ28" s="81">
        <f t="shared" si="129"/>
        <v>0</v>
      </c>
      <c r="ER28" s="81">
        <f t="shared" si="130"/>
        <v>0</v>
      </c>
      <c r="ES28" s="81">
        <f t="shared" si="131"/>
        <v>0</v>
      </c>
      <c r="ET28" s="81">
        <f t="shared" si="132"/>
        <v>0</v>
      </c>
      <c r="EU28" s="81">
        <f t="shared" si="133"/>
        <v>0</v>
      </c>
      <c r="EV28" s="81"/>
      <c r="EW28" s="81" t="str">
        <f t="shared" si="134"/>
        <v>ноль</v>
      </c>
      <c r="EX28" s="81" t="str">
        <f t="shared" si="135"/>
        <v>н/с</v>
      </c>
      <c r="EY28" s="81"/>
      <c r="EZ28" s="81">
        <f t="shared" si="136"/>
        <v>0</v>
      </c>
      <c r="FA28" s="81" t="e">
        <f>IF(P28=#REF!,IF(J28&lt;#REF!,#REF!,FE28),#REF!)</f>
        <v>#REF!</v>
      </c>
      <c r="FB28" s="81" t="e">
        <f>IF(P28=#REF!,IF(J28&lt;#REF!,0,1))</f>
        <v>#REF!</v>
      </c>
      <c r="FC28" s="81" t="e">
        <f>IF(AND(EZ28&gt;=21,EZ28&lt;&gt;0),EZ28,IF(P28&lt;#REF!,"СТОП",FA28+FB28))</f>
        <v>#REF!</v>
      </c>
      <c r="FD28" s="81"/>
      <c r="FE28" s="81">
        <v>15</v>
      </c>
      <c r="FF28" s="81">
        <v>16</v>
      </c>
      <c r="FG28" s="81"/>
      <c r="FH28" s="82">
        <f t="shared" si="137"/>
        <v>0</v>
      </c>
      <c r="FI28" s="82">
        <f t="shared" si="138"/>
        <v>0</v>
      </c>
      <c r="FJ28" s="82">
        <f t="shared" si="139"/>
        <v>0</v>
      </c>
      <c r="FK28" s="82">
        <f t="shared" si="140"/>
        <v>0</v>
      </c>
      <c r="FL28" s="82">
        <f t="shared" si="141"/>
        <v>0</v>
      </c>
      <c r="FM28" s="82">
        <f t="shared" si="142"/>
        <v>0</v>
      </c>
      <c r="FN28" s="82">
        <f t="shared" si="143"/>
        <v>0</v>
      </c>
      <c r="FO28" s="82">
        <f t="shared" si="144"/>
        <v>0</v>
      </c>
      <c r="FP28" s="82">
        <f t="shared" si="145"/>
        <v>0</v>
      </c>
      <c r="FQ28" s="82">
        <f t="shared" si="146"/>
        <v>0</v>
      </c>
      <c r="FR28" s="82">
        <f t="shared" si="147"/>
        <v>0</v>
      </c>
      <c r="FS28" s="82">
        <f t="shared" si="148"/>
        <v>0</v>
      </c>
      <c r="FT28" s="82">
        <f t="shared" si="149"/>
        <v>0</v>
      </c>
      <c r="FU28" s="82">
        <f t="shared" si="150"/>
        <v>0</v>
      </c>
      <c r="FV28" s="82">
        <f t="shared" si="151"/>
        <v>0</v>
      </c>
      <c r="FW28" s="82">
        <f t="shared" si="152"/>
        <v>0</v>
      </c>
      <c r="FX28" s="82">
        <f t="shared" si="153"/>
        <v>0</v>
      </c>
      <c r="FY28" s="82">
        <f t="shared" si="154"/>
        <v>0</v>
      </c>
      <c r="FZ28" s="82">
        <f t="shared" si="155"/>
        <v>0</v>
      </c>
      <c r="GA28" s="82">
        <f t="shared" si="156"/>
        <v>0</v>
      </c>
      <c r="GB28" s="82">
        <f t="shared" si="157"/>
        <v>0</v>
      </c>
      <c r="GC28" s="82">
        <f t="shared" si="158"/>
        <v>0</v>
      </c>
      <c r="GD28" s="82">
        <f t="shared" si="159"/>
        <v>0</v>
      </c>
      <c r="GE28" s="82">
        <f t="shared" si="160"/>
        <v>0</v>
      </c>
      <c r="GF28" s="82">
        <f t="shared" si="161"/>
        <v>0</v>
      </c>
      <c r="GG28" s="82">
        <f t="shared" si="162"/>
        <v>0</v>
      </c>
      <c r="GH28" s="82">
        <f t="shared" si="163"/>
        <v>0</v>
      </c>
      <c r="GI28" s="82">
        <f t="shared" si="164"/>
        <v>0</v>
      </c>
      <c r="GJ28" s="82">
        <f t="shared" si="165"/>
        <v>0</v>
      </c>
      <c r="GK28" s="82">
        <f t="shared" si="166"/>
        <v>0</v>
      </c>
      <c r="GL28" s="82">
        <f t="shared" si="167"/>
        <v>0</v>
      </c>
      <c r="GM28" s="82">
        <f t="shared" si="168"/>
        <v>0</v>
      </c>
      <c r="GN28" s="82">
        <f t="shared" si="169"/>
        <v>0</v>
      </c>
      <c r="GO28" s="82">
        <f t="shared" si="170"/>
        <v>0</v>
      </c>
      <c r="GP28" s="82">
        <f t="shared" si="171"/>
        <v>0</v>
      </c>
      <c r="GQ28" s="82">
        <f t="shared" si="172"/>
        <v>0</v>
      </c>
      <c r="GR28" s="82">
        <f t="shared" si="173"/>
        <v>0</v>
      </c>
      <c r="GS28" s="82">
        <f t="shared" si="174"/>
        <v>0</v>
      </c>
      <c r="GT28" s="82">
        <f t="shared" si="175"/>
        <v>0</v>
      </c>
      <c r="GU28" s="82">
        <f t="shared" si="176"/>
        <v>0</v>
      </c>
      <c r="GV28" s="82">
        <f t="shared" si="177"/>
        <v>0</v>
      </c>
      <c r="GW28" s="82">
        <f t="shared" si="178"/>
        <v>0</v>
      </c>
      <c r="GX28" s="82">
        <f t="shared" si="179"/>
        <v>0</v>
      </c>
      <c r="GY28" s="82">
        <f t="shared" si="180"/>
        <v>0</v>
      </c>
      <c r="GZ28" s="82">
        <f t="shared" si="181"/>
        <v>0</v>
      </c>
      <c r="HA28" s="82">
        <f t="shared" si="182"/>
        <v>0</v>
      </c>
      <c r="HB28" s="82">
        <f t="shared" si="183"/>
        <v>0</v>
      </c>
      <c r="HC28" s="82">
        <f t="shared" si="184"/>
        <v>0</v>
      </c>
      <c r="HD28" s="82">
        <f t="shared" si="185"/>
        <v>0</v>
      </c>
      <c r="HE28" s="82">
        <f t="shared" si="186"/>
        <v>0</v>
      </c>
      <c r="HF28" s="82">
        <f t="shared" si="187"/>
        <v>0</v>
      </c>
      <c r="HG28" s="82">
        <f t="shared" si="188"/>
        <v>0</v>
      </c>
      <c r="HH28" s="82">
        <f t="shared" si="189"/>
        <v>0</v>
      </c>
      <c r="HI28" s="82">
        <f t="shared" si="190"/>
        <v>0</v>
      </c>
      <c r="HJ28" s="82">
        <f t="shared" si="191"/>
        <v>0</v>
      </c>
      <c r="HK28" s="82">
        <f t="shared" si="192"/>
        <v>0</v>
      </c>
      <c r="HL28" s="82">
        <f t="shared" si="193"/>
        <v>0</v>
      </c>
      <c r="HM28" s="82">
        <f t="shared" si="194"/>
        <v>0</v>
      </c>
      <c r="HN28" s="82">
        <f t="shared" si="195"/>
        <v>0</v>
      </c>
      <c r="HO28" s="82">
        <f t="shared" si="196"/>
        <v>0</v>
      </c>
      <c r="HP28" s="82">
        <f t="shared" si="197"/>
        <v>0</v>
      </c>
      <c r="HQ28" s="82">
        <f t="shared" si="198"/>
        <v>0</v>
      </c>
      <c r="HR28" s="82">
        <f t="shared" si="199"/>
        <v>0</v>
      </c>
      <c r="HS28" s="82">
        <f t="shared" si="200"/>
        <v>0</v>
      </c>
      <c r="HT28" s="82">
        <f t="shared" si="201"/>
        <v>0</v>
      </c>
      <c r="HU28" s="82">
        <f t="shared" si="202"/>
        <v>0</v>
      </c>
      <c r="HV28" s="82">
        <f t="shared" si="203"/>
        <v>0</v>
      </c>
      <c r="HW28" s="82">
        <f t="shared" si="204"/>
        <v>0</v>
      </c>
      <c r="HX28" s="82">
        <f t="shared" si="205"/>
        <v>0</v>
      </c>
      <c r="HY28" s="82">
        <f t="shared" si="206"/>
        <v>0</v>
      </c>
      <c r="HZ28" s="82">
        <f t="shared" si="207"/>
        <v>0</v>
      </c>
      <c r="IA28" s="82">
        <f t="shared" si="208"/>
        <v>0</v>
      </c>
      <c r="IB28" s="82">
        <f t="shared" si="209"/>
        <v>0</v>
      </c>
      <c r="IC28" s="82">
        <f t="shared" si="210"/>
        <v>0</v>
      </c>
      <c r="ID28" s="82">
        <f t="shared" si="211"/>
        <v>0</v>
      </c>
      <c r="IE28" s="82">
        <f t="shared" si="212"/>
        <v>0</v>
      </c>
      <c r="IF28" s="82">
        <f t="shared" si="213"/>
        <v>0</v>
      </c>
      <c r="IG28" s="82">
        <f t="shared" si="214"/>
        <v>0</v>
      </c>
      <c r="IH28" s="82">
        <f t="shared" si="215"/>
        <v>0</v>
      </c>
      <c r="II28" s="82">
        <f t="shared" si="216"/>
        <v>0</v>
      </c>
      <c r="IJ28" s="82">
        <f t="shared" si="217"/>
        <v>0</v>
      </c>
      <c r="IK28" s="82">
        <f t="shared" si="218"/>
        <v>0</v>
      </c>
      <c r="IL28" s="82">
        <f t="shared" si="219"/>
        <v>0</v>
      </c>
      <c r="IM28" s="82">
        <f t="shared" si="220"/>
        <v>0</v>
      </c>
      <c r="IN28" s="82">
        <f t="shared" si="221"/>
        <v>0</v>
      </c>
      <c r="IO28" s="82">
        <f t="shared" si="222"/>
        <v>0</v>
      </c>
      <c r="IP28" s="82">
        <f t="shared" si="223"/>
        <v>0</v>
      </c>
      <c r="IQ28" s="82">
        <f t="shared" si="224"/>
        <v>0</v>
      </c>
      <c r="IR28" s="82">
        <f t="shared" si="225"/>
        <v>0</v>
      </c>
      <c r="IS28" s="82">
        <f t="shared" si="226"/>
        <v>0</v>
      </c>
      <c r="IT28" s="82">
        <f t="shared" si="227"/>
        <v>0</v>
      </c>
      <c r="IU28" s="82">
        <f t="shared" si="228"/>
        <v>0</v>
      </c>
      <c r="IV28" s="81"/>
    </row>
    <row r="29" spans="1:256" s="84" customFormat="1" ht="198">
      <c r="A29" s="70">
        <v>20</v>
      </c>
      <c r="B29" s="57">
        <v>35</v>
      </c>
      <c r="C29" s="86" t="s">
        <v>209</v>
      </c>
      <c r="D29" s="89" t="s">
        <v>27</v>
      </c>
      <c r="E29" s="66" t="s">
        <v>193</v>
      </c>
      <c r="F29" s="58" t="s">
        <v>194</v>
      </c>
      <c r="G29" s="57" t="s">
        <v>36</v>
      </c>
      <c r="H29" s="44">
        <v>13</v>
      </c>
      <c r="I29" s="101">
        <v>8</v>
      </c>
      <c r="J29" s="101">
        <v>17</v>
      </c>
      <c r="K29" s="45">
        <v>4</v>
      </c>
      <c r="L29" s="46">
        <v>19</v>
      </c>
      <c r="M29" s="101">
        <v>2</v>
      </c>
      <c r="N29" s="101">
        <v>21</v>
      </c>
      <c r="O29" s="62">
        <v>0</v>
      </c>
      <c r="P29" s="153">
        <f t="shared" si="0"/>
        <v>14</v>
      </c>
      <c r="Q29" s="85">
        <f t="shared" si="1"/>
        <v>12</v>
      </c>
      <c r="R29" s="81"/>
      <c r="S29" s="80"/>
      <c r="T29" s="81">
        <f t="shared" si="2"/>
        <v>0</v>
      </c>
      <c r="U29" s="81">
        <f t="shared" si="3"/>
        <v>0</v>
      </c>
      <c r="V29" s="81">
        <f t="shared" si="4"/>
        <v>0</v>
      </c>
      <c r="W29" s="81">
        <f t="shared" si="5"/>
        <v>0</v>
      </c>
      <c r="X29" s="81">
        <f t="shared" si="6"/>
        <v>0</v>
      </c>
      <c r="Y29" s="81">
        <f t="shared" si="7"/>
        <v>0</v>
      </c>
      <c r="Z29" s="81">
        <f t="shared" si="8"/>
        <v>0</v>
      </c>
      <c r="AA29" s="81">
        <f t="shared" si="9"/>
        <v>0</v>
      </c>
      <c r="AB29" s="81">
        <f t="shared" si="10"/>
        <v>0</v>
      </c>
      <c r="AC29" s="81">
        <f t="shared" si="11"/>
        <v>0</v>
      </c>
      <c r="AD29" s="81">
        <f t="shared" si="12"/>
        <v>0</v>
      </c>
      <c r="AE29" s="81">
        <f t="shared" si="13"/>
        <v>0</v>
      </c>
      <c r="AF29" s="81">
        <f t="shared" si="14"/>
        <v>8</v>
      </c>
      <c r="AG29" s="81">
        <f t="shared" si="15"/>
        <v>0</v>
      </c>
      <c r="AH29" s="81">
        <f t="shared" si="16"/>
        <v>0</v>
      </c>
      <c r="AI29" s="81">
        <f t="shared" si="17"/>
        <v>0</v>
      </c>
      <c r="AJ29" s="81">
        <f t="shared" si="18"/>
        <v>0</v>
      </c>
      <c r="AK29" s="81">
        <f t="shared" si="19"/>
        <v>0</v>
      </c>
      <c r="AL29" s="81">
        <f t="shared" si="20"/>
        <v>0</v>
      </c>
      <c r="AM29" s="81">
        <f t="shared" si="21"/>
        <v>0</v>
      </c>
      <c r="AN29" s="81">
        <f t="shared" si="22"/>
        <v>0</v>
      </c>
      <c r="AO29" s="81">
        <f t="shared" si="23"/>
        <v>0</v>
      </c>
      <c r="AP29" s="81">
        <f t="shared" si="24"/>
        <v>8</v>
      </c>
      <c r="AQ29" s="81">
        <f t="shared" si="25"/>
        <v>0</v>
      </c>
      <c r="AR29" s="81">
        <f t="shared" si="26"/>
        <v>0</v>
      </c>
      <c r="AS29" s="81">
        <f t="shared" si="27"/>
        <v>0</v>
      </c>
      <c r="AT29" s="81">
        <f t="shared" si="28"/>
        <v>0</v>
      </c>
      <c r="AU29" s="81">
        <f t="shared" si="29"/>
        <v>0</v>
      </c>
      <c r="AV29" s="81">
        <f t="shared" si="30"/>
        <v>0</v>
      </c>
      <c r="AW29" s="81">
        <f t="shared" si="31"/>
        <v>0</v>
      </c>
      <c r="AX29" s="81">
        <f t="shared" si="32"/>
        <v>0</v>
      </c>
      <c r="AY29" s="81">
        <f t="shared" si="33"/>
        <v>0</v>
      </c>
      <c r="AZ29" s="81">
        <f t="shared" si="34"/>
        <v>0</v>
      </c>
      <c r="BA29" s="81">
        <f t="shared" si="35"/>
        <v>0</v>
      </c>
      <c r="BB29" s="81">
        <f t="shared" si="36"/>
        <v>0</v>
      </c>
      <c r="BC29" s="81">
        <f t="shared" si="37"/>
        <v>0</v>
      </c>
      <c r="BD29" s="81">
        <f t="shared" si="38"/>
        <v>0</v>
      </c>
      <c r="BE29" s="81">
        <f t="shared" si="39"/>
        <v>0</v>
      </c>
      <c r="BF29" s="81">
        <f t="shared" si="40"/>
        <v>0</v>
      </c>
      <c r="BG29" s="81">
        <f t="shared" si="41"/>
        <v>4</v>
      </c>
      <c r="BH29" s="81">
        <f t="shared" si="42"/>
        <v>0</v>
      </c>
      <c r="BI29" s="81">
        <f t="shared" si="43"/>
        <v>0</v>
      </c>
      <c r="BJ29" s="81">
        <f t="shared" si="44"/>
        <v>0</v>
      </c>
      <c r="BK29" s="81">
        <f t="shared" si="45"/>
        <v>0</v>
      </c>
      <c r="BL29" s="81">
        <f t="shared" si="46"/>
        <v>0</v>
      </c>
      <c r="BM29" s="81">
        <f t="shared" si="47"/>
        <v>4</v>
      </c>
      <c r="BN29" s="81">
        <f t="shared" si="48"/>
        <v>0</v>
      </c>
      <c r="BO29" s="81">
        <f t="shared" si="49"/>
        <v>0</v>
      </c>
      <c r="BP29" s="81">
        <f t="shared" si="50"/>
        <v>0</v>
      </c>
      <c r="BQ29" s="81">
        <f t="shared" si="51"/>
        <v>0</v>
      </c>
      <c r="BR29" s="81">
        <f t="shared" si="52"/>
        <v>0</v>
      </c>
      <c r="BS29" s="81">
        <f t="shared" si="53"/>
        <v>0</v>
      </c>
      <c r="BT29" s="81">
        <f t="shared" si="54"/>
        <v>0</v>
      </c>
      <c r="BU29" s="81">
        <f t="shared" si="55"/>
        <v>0</v>
      </c>
      <c r="BV29" s="81">
        <f t="shared" si="56"/>
        <v>0</v>
      </c>
      <c r="BW29" s="81">
        <f t="shared" si="57"/>
        <v>0</v>
      </c>
      <c r="BX29" s="81">
        <f t="shared" si="58"/>
        <v>0</v>
      </c>
      <c r="BY29" s="81">
        <f t="shared" si="59"/>
        <v>0</v>
      </c>
      <c r="BZ29" s="81">
        <f t="shared" si="60"/>
        <v>28</v>
      </c>
      <c r="CA29" s="81">
        <f t="shared" si="61"/>
        <v>0</v>
      </c>
      <c r="CB29" s="81">
        <f t="shared" si="62"/>
        <v>0</v>
      </c>
      <c r="CC29" s="81">
        <f t="shared" si="63"/>
        <v>0</v>
      </c>
      <c r="CD29" s="81">
        <f t="shared" si="64"/>
        <v>0</v>
      </c>
      <c r="CE29" s="81">
        <f t="shared" si="65"/>
        <v>0</v>
      </c>
      <c r="CF29" s="81">
        <f t="shared" si="66"/>
        <v>0</v>
      </c>
      <c r="CG29" s="81">
        <f t="shared" si="67"/>
        <v>0</v>
      </c>
      <c r="CH29" s="81">
        <f t="shared" si="68"/>
        <v>0</v>
      </c>
      <c r="CI29" s="81">
        <f t="shared" si="69"/>
        <v>0</v>
      </c>
      <c r="CJ29" s="81">
        <f t="shared" si="70"/>
        <v>0</v>
      </c>
      <c r="CK29" s="81">
        <f t="shared" si="71"/>
        <v>0</v>
      </c>
      <c r="CL29" s="81">
        <f t="shared" si="72"/>
        <v>0</v>
      </c>
      <c r="CM29" s="81">
        <f t="shared" si="73"/>
        <v>0</v>
      </c>
      <c r="CN29" s="81">
        <f t="shared" si="74"/>
        <v>0</v>
      </c>
      <c r="CO29" s="81">
        <f t="shared" si="75"/>
        <v>0</v>
      </c>
      <c r="CP29" s="81">
        <f t="shared" si="76"/>
        <v>0</v>
      </c>
      <c r="CQ29" s="81">
        <f t="shared" si="77"/>
        <v>0</v>
      </c>
      <c r="CR29" s="81">
        <f t="shared" si="78"/>
        <v>0</v>
      </c>
      <c r="CS29" s="81">
        <f t="shared" si="79"/>
        <v>0</v>
      </c>
      <c r="CT29" s="81">
        <f t="shared" si="80"/>
        <v>0</v>
      </c>
      <c r="CU29" s="81">
        <f t="shared" si="81"/>
        <v>0</v>
      </c>
      <c r="CV29" s="81">
        <f t="shared" si="82"/>
        <v>0</v>
      </c>
      <c r="CW29" s="81">
        <f t="shared" si="83"/>
        <v>0</v>
      </c>
      <c r="CX29" s="81">
        <f t="shared" si="84"/>
        <v>0</v>
      </c>
      <c r="CY29" s="81">
        <f t="shared" si="85"/>
        <v>0</v>
      </c>
      <c r="CZ29" s="81">
        <f t="shared" si="86"/>
        <v>0</v>
      </c>
      <c r="DA29" s="81">
        <f t="shared" si="87"/>
        <v>0</v>
      </c>
      <c r="DB29" s="81">
        <f t="shared" si="88"/>
        <v>0</v>
      </c>
      <c r="DC29" s="81">
        <f t="shared" si="89"/>
        <v>0</v>
      </c>
      <c r="DD29" s="81">
        <f t="shared" si="90"/>
        <v>28</v>
      </c>
      <c r="DE29" s="81">
        <f t="shared" si="91"/>
        <v>0</v>
      </c>
      <c r="DF29" s="81">
        <f t="shared" si="92"/>
        <v>0</v>
      </c>
      <c r="DG29" s="81">
        <f t="shared" si="93"/>
        <v>0</v>
      </c>
      <c r="DH29" s="81">
        <f t="shared" si="94"/>
        <v>0</v>
      </c>
      <c r="DI29" s="81">
        <f t="shared" si="95"/>
        <v>0</v>
      </c>
      <c r="DJ29" s="81">
        <f t="shared" si="96"/>
        <v>0</v>
      </c>
      <c r="DK29" s="81">
        <f t="shared" si="97"/>
        <v>0</v>
      </c>
      <c r="DL29" s="81">
        <f t="shared" si="98"/>
        <v>0</v>
      </c>
      <c r="DM29" s="81">
        <f t="shared" si="99"/>
        <v>0</v>
      </c>
      <c r="DN29" s="81">
        <f t="shared" si="100"/>
        <v>0</v>
      </c>
      <c r="DO29" s="81">
        <f t="shared" si="101"/>
        <v>0</v>
      </c>
      <c r="DP29" s="81">
        <f t="shared" si="102"/>
        <v>0</v>
      </c>
      <c r="DQ29" s="81">
        <f t="shared" si="103"/>
        <v>0</v>
      </c>
      <c r="DR29" s="81">
        <f t="shared" si="104"/>
        <v>0</v>
      </c>
      <c r="DS29" s="81">
        <f t="shared" si="105"/>
        <v>0</v>
      </c>
      <c r="DT29" s="81">
        <f t="shared" si="106"/>
        <v>0</v>
      </c>
      <c r="DU29" s="81">
        <f t="shared" si="107"/>
        <v>24</v>
      </c>
      <c r="DV29" s="81">
        <f t="shared" si="108"/>
        <v>0</v>
      </c>
      <c r="DW29" s="81">
        <f t="shared" si="109"/>
        <v>0</v>
      </c>
      <c r="DX29" s="81">
        <f t="shared" si="110"/>
        <v>0</v>
      </c>
      <c r="DY29" s="81">
        <f t="shared" si="111"/>
        <v>0</v>
      </c>
      <c r="DZ29" s="81">
        <f t="shared" si="112"/>
        <v>0</v>
      </c>
      <c r="EA29" s="81">
        <f t="shared" si="113"/>
        <v>0</v>
      </c>
      <c r="EB29" s="81">
        <f t="shared" si="114"/>
        <v>0</v>
      </c>
      <c r="EC29" s="81">
        <f t="shared" si="115"/>
        <v>0</v>
      </c>
      <c r="ED29" s="81">
        <f t="shared" si="116"/>
        <v>0</v>
      </c>
      <c r="EE29" s="81">
        <f t="shared" si="117"/>
        <v>0</v>
      </c>
      <c r="EF29" s="81">
        <f t="shared" si="118"/>
        <v>0</v>
      </c>
      <c r="EG29" s="81">
        <f t="shared" si="119"/>
        <v>0</v>
      </c>
      <c r="EH29" s="81">
        <f t="shared" si="120"/>
        <v>0</v>
      </c>
      <c r="EI29" s="81">
        <f t="shared" si="121"/>
        <v>0</v>
      </c>
      <c r="EJ29" s="81">
        <f t="shared" si="122"/>
        <v>0</v>
      </c>
      <c r="EK29" s="81">
        <f t="shared" si="123"/>
        <v>0</v>
      </c>
      <c r="EL29" s="81">
        <f t="shared" si="124"/>
        <v>0</v>
      </c>
      <c r="EM29" s="81">
        <f t="shared" si="125"/>
        <v>0</v>
      </c>
      <c r="EN29" s="81">
        <f t="shared" si="126"/>
        <v>0</v>
      </c>
      <c r="EO29" s="81">
        <f t="shared" si="127"/>
        <v>0</v>
      </c>
      <c r="EP29" s="81">
        <f t="shared" si="128"/>
        <v>0</v>
      </c>
      <c r="EQ29" s="81">
        <f t="shared" si="129"/>
        <v>0</v>
      </c>
      <c r="ER29" s="81">
        <f t="shared" si="130"/>
        <v>0</v>
      </c>
      <c r="ES29" s="81">
        <f t="shared" si="131"/>
        <v>0</v>
      </c>
      <c r="ET29" s="81">
        <f t="shared" si="132"/>
        <v>0</v>
      </c>
      <c r="EU29" s="81">
        <f t="shared" si="133"/>
        <v>24</v>
      </c>
      <c r="EV29" s="81"/>
      <c r="EW29" s="81">
        <f t="shared" si="134"/>
        <v>13</v>
      </c>
      <c r="EX29" s="81">
        <f t="shared" si="135"/>
        <v>17</v>
      </c>
      <c r="EY29" s="81"/>
      <c r="EZ29" s="81">
        <f t="shared" si="136"/>
        <v>13</v>
      </c>
      <c r="FA29" s="81" t="e">
        <f>IF(P29=#REF!,IF(J29&lt;#REF!,#REF!,FE29),#REF!)</f>
        <v>#REF!</v>
      </c>
      <c r="FB29" s="81" t="e">
        <f>IF(P29=#REF!,IF(J29&lt;#REF!,0,1))</f>
        <v>#REF!</v>
      </c>
      <c r="FC29" s="81" t="e">
        <f>IF(AND(EZ29&gt;=21,EZ29&lt;&gt;0),EZ29,IF(P29&lt;#REF!,"СТОП",FA29+FB29))</f>
        <v>#REF!</v>
      </c>
      <c r="FD29" s="81"/>
      <c r="FE29" s="81">
        <v>15</v>
      </c>
      <c r="FF29" s="81">
        <v>16</v>
      </c>
      <c r="FG29" s="81"/>
      <c r="FH29" s="82">
        <f t="shared" si="137"/>
        <v>0</v>
      </c>
      <c r="FI29" s="82">
        <f t="shared" si="138"/>
        <v>0</v>
      </c>
      <c r="FJ29" s="82">
        <f t="shared" si="139"/>
        <v>0</v>
      </c>
      <c r="FK29" s="82">
        <f t="shared" si="140"/>
        <v>0</v>
      </c>
      <c r="FL29" s="82">
        <f t="shared" si="141"/>
        <v>0</v>
      </c>
      <c r="FM29" s="82">
        <f t="shared" si="142"/>
        <v>0</v>
      </c>
      <c r="FN29" s="82">
        <f t="shared" si="143"/>
        <v>0</v>
      </c>
      <c r="FO29" s="82">
        <f t="shared" si="144"/>
        <v>0</v>
      </c>
      <c r="FP29" s="82">
        <f t="shared" si="145"/>
        <v>0</v>
      </c>
      <c r="FQ29" s="82">
        <f t="shared" si="146"/>
        <v>0</v>
      </c>
      <c r="FR29" s="82">
        <f t="shared" si="147"/>
        <v>0</v>
      </c>
      <c r="FS29" s="82">
        <f t="shared" si="148"/>
        <v>0</v>
      </c>
      <c r="FT29" s="82">
        <f t="shared" si="149"/>
        <v>8</v>
      </c>
      <c r="FU29" s="82">
        <f t="shared" si="150"/>
        <v>0</v>
      </c>
      <c r="FV29" s="82">
        <f t="shared" si="151"/>
        <v>0</v>
      </c>
      <c r="FW29" s="82">
        <f t="shared" si="152"/>
        <v>0</v>
      </c>
      <c r="FX29" s="82">
        <f t="shared" si="153"/>
        <v>0</v>
      </c>
      <c r="FY29" s="82">
        <f t="shared" si="154"/>
        <v>0</v>
      </c>
      <c r="FZ29" s="82">
        <f t="shared" si="155"/>
        <v>0</v>
      </c>
      <c r="GA29" s="82">
        <f t="shared" si="156"/>
        <v>0</v>
      </c>
      <c r="GB29" s="82">
        <f t="shared" si="157"/>
        <v>0</v>
      </c>
      <c r="GC29" s="82">
        <f t="shared" si="158"/>
        <v>0</v>
      </c>
      <c r="GD29" s="82">
        <f t="shared" si="159"/>
        <v>8</v>
      </c>
      <c r="GE29" s="82">
        <f t="shared" si="160"/>
        <v>0</v>
      </c>
      <c r="GF29" s="82">
        <f t="shared" si="161"/>
        <v>0</v>
      </c>
      <c r="GG29" s="82">
        <f t="shared" si="162"/>
        <v>0</v>
      </c>
      <c r="GH29" s="82">
        <f t="shared" si="163"/>
        <v>0</v>
      </c>
      <c r="GI29" s="82">
        <f t="shared" si="164"/>
        <v>0</v>
      </c>
      <c r="GJ29" s="82">
        <f t="shared" si="165"/>
        <v>0</v>
      </c>
      <c r="GK29" s="82">
        <f t="shared" si="166"/>
        <v>0</v>
      </c>
      <c r="GL29" s="82">
        <f t="shared" si="167"/>
        <v>0</v>
      </c>
      <c r="GM29" s="82">
        <f t="shared" si="168"/>
        <v>0</v>
      </c>
      <c r="GN29" s="82">
        <f t="shared" si="169"/>
        <v>0</v>
      </c>
      <c r="GO29" s="82">
        <f t="shared" si="170"/>
        <v>0</v>
      </c>
      <c r="GP29" s="82">
        <f t="shared" si="171"/>
        <v>0</v>
      </c>
      <c r="GQ29" s="82">
        <f t="shared" si="172"/>
        <v>0</v>
      </c>
      <c r="GR29" s="82">
        <f t="shared" si="173"/>
        <v>0</v>
      </c>
      <c r="GS29" s="82">
        <f t="shared" si="174"/>
        <v>0</v>
      </c>
      <c r="GT29" s="82">
        <f t="shared" si="175"/>
        <v>0</v>
      </c>
      <c r="GU29" s="82">
        <f t="shared" si="176"/>
        <v>4</v>
      </c>
      <c r="GV29" s="82">
        <f t="shared" si="177"/>
        <v>0</v>
      </c>
      <c r="GW29" s="82">
        <f t="shared" si="178"/>
        <v>0</v>
      </c>
      <c r="GX29" s="82">
        <f t="shared" si="179"/>
        <v>0</v>
      </c>
      <c r="GY29" s="82">
        <f t="shared" si="180"/>
        <v>0</v>
      </c>
      <c r="GZ29" s="82">
        <f t="shared" si="181"/>
        <v>0</v>
      </c>
      <c r="HA29" s="82">
        <f t="shared" si="182"/>
        <v>4</v>
      </c>
      <c r="HB29" s="82">
        <f t="shared" si="183"/>
        <v>0</v>
      </c>
      <c r="HC29" s="82">
        <f t="shared" si="184"/>
        <v>0</v>
      </c>
      <c r="HD29" s="82">
        <f t="shared" si="185"/>
        <v>0</v>
      </c>
      <c r="HE29" s="82">
        <f t="shared" si="186"/>
        <v>0</v>
      </c>
      <c r="HF29" s="82">
        <f t="shared" si="187"/>
        <v>0</v>
      </c>
      <c r="HG29" s="82">
        <f t="shared" si="188"/>
        <v>0</v>
      </c>
      <c r="HH29" s="82">
        <f t="shared" si="189"/>
        <v>0</v>
      </c>
      <c r="HI29" s="82">
        <f t="shared" si="190"/>
        <v>0</v>
      </c>
      <c r="HJ29" s="82">
        <f t="shared" si="191"/>
        <v>0</v>
      </c>
      <c r="HK29" s="82">
        <f t="shared" si="192"/>
        <v>0</v>
      </c>
      <c r="HL29" s="82">
        <f t="shared" si="193"/>
        <v>0</v>
      </c>
      <c r="HM29" s="82">
        <f t="shared" si="194"/>
        <v>0</v>
      </c>
      <c r="HN29" s="82">
        <f t="shared" si="195"/>
        <v>70</v>
      </c>
      <c r="HO29" s="82">
        <f t="shared" si="196"/>
        <v>0</v>
      </c>
      <c r="HP29" s="82">
        <f t="shared" si="197"/>
        <v>0</v>
      </c>
      <c r="HQ29" s="82">
        <f t="shared" si="198"/>
        <v>0</v>
      </c>
      <c r="HR29" s="82">
        <f t="shared" si="199"/>
        <v>0</v>
      </c>
      <c r="HS29" s="82">
        <f t="shared" si="200"/>
        <v>0</v>
      </c>
      <c r="HT29" s="82">
        <f t="shared" si="201"/>
        <v>0</v>
      </c>
      <c r="HU29" s="82">
        <f t="shared" si="202"/>
        <v>0</v>
      </c>
      <c r="HV29" s="82">
        <f t="shared" si="203"/>
        <v>0</v>
      </c>
      <c r="HW29" s="82">
        <f t="shared" si="204"/>
        <v>0</v>
      </c>
      <c r="HX29" s="82">
        <f t="shared" si="205"/>
        <v>70</v>
      </c>
      <c r="HY29" s="82">
        <f t="shared" si="206"/>
        <v>0</v>
      </c>
      <c r="HZ29" s="82">
        <f t="shared" si="207"/>
        <v>0</v>
      </c>
      <c r="IA29" s="82">
        <f t="shared" si="208"/>
        <v>0</v>
      </c>
      <c r="IB29" s="82">
        <f t="shared" si="209"/>
        <v>0</v>
      </c>
      <c r="IC29" s="82">
        <f t="shared" si="210"/>
        <v>0</v>
      </c>
      <c r="ID29" s="82">
        <f t="shared" si="211"/>
        <v>0</v>
      </c>
      <c r="IE29" s="82">
        <f t="shared" si="212"/>
        <v>0</v>
      </c>
      <c r="IF29" s="82">
        <f t="shared" si="213"/>
        <v>0</v>
      </c>
      <c r="IG29" s="82">
        <f t="shared" si="214"/>
        <v>0</v>
      </c>
      <c r="IH29" s="82">
        <f t="shared" si="215"/>
        <v>0</v>
      </c>
      <c r="II29" s="82">
        <f t="shared" si="216"/>
        <v>0</v>
      </c>
      <c r="IJ29" s="82">
        <f t="shared" si="217"/>
        <v>0</v>
      </c>
      <c r="IK29" s="82">
        <f t="shared" si="218"/>
        <v>0</v>
      </c>
      <c r="IL29" s="82">
        <f t="shared" si="219"/>
        <v>0</v>
      </c>
      <c r="IM29" s="82">
        <f t="shared" si="220"/>
        <v>0</v>
      </c>
      <c r="IN29" s="82">
        <f t="shared" si="221"/>
        <v>0</v>
      </c>
      <c r="IO29" s="82">
        <f t="shared" si="222"/>
        <v>60</v>
      </c>
      <c r="IP29" s="82">
        <f t="shared" si="223"/>
        <v>0</v>
      </c>
      <c r="IQ29" s="82">
        <f t="shared" si="224"/>
        <v>0</v>
      </c>
      <c r="IR29" s="82">
        <f t="shared" si="225"/>
        <v>0</v>
      </c>
      <c r="IS29" s="82">
        <f t="shared" si="226"/>
        <v>0</v>
      </c>
      <c r="IT29" s="82">
        <f t="shared" si="227"/>
        <v>0</v>
      </c>
      <c r="IU29" s="82">
        <f t="shared" si="228"/>
        <v>60</v>
      </c>
      <c r="IV29" s="81"/>
    </row>
    <row r="30" spans="1:256" s="84" customFormat="1" ht="198">
      <c r="A30" s="70">
        <v>21</v>
      </c>
      <c r="B30" s="57">
        <v>10</v>
      </c>
      <c r="C30" s="86" t="s">
        <v>206</v>
      </c>
      <c r="D30" s="89" t="s">
        <v>28</v>
      </c>
      <c r="E30" s="66" t="s">
        <v>189</v>
      </c>
      <c r="F30" s="58" t="s">
        <v>190</v>
      </c>
      <c r="G30" s="57" t="s">
        <v>36</v>
      </c>
      <c r="H30" s="44">
        <v>11</v>
      </c>
      <c r="I30" s="101">
        <v>10</v>
      </c>
      <c r="J30" s="101" t="s">
        <v>4</v>
      </c>
      <c r="K30" s="45">
        <v>0</v>
      </c>
      <c r="L30" s="46" t="s">
        <v>272</v>
      </c>
      <c r="M30" s="101">
        <v>0</v>
      </c>
      <c r="N30" s="101" t="s">
        <v>272</v>
      </c>
      <c r="O30" s="62">
        <v>0</v>
      </c>
      <c r="P30" s="153">
        <f t="shared" si="0"/>
        <v>10</v>
      </c>
      <c r="Q30" s="85">
        <f t="shared" si="1"/>
        <v>10</v>
      </c>
      <c r="R30" s="81"/>
      <c r="S30" s="80"/>
      <c r="T30" s="81">
        <f t="shared" si="2"/>
        <v>0</v>
      </c>
      <c r="U30" s="81">
        <f t="shared" si="3"/>
        <v>0</v>
      </c>
      <c r="V30" s="81">
        <f t="shared" si="4"/>
        <v>0</v>
      </c>
      <c r="W30" s="81">
        <f t="shared" si="5"/>
        <v>0</v>
      </c>
      <c r="X30" s="81">
        <f t="shared" si="6"/>
        <v>0</v>
      </c>
      <c r="Y30" s="81">
        <f t="shared" si="7"/>
        <v>0</v>
      </c>
      <c r="Z30" s="81">
        <f t="shared" si="8"/>
        <v>0</v>
      </c>
      <c r="AA30" s="81">
        <f t="shared" si="9"/>
        <v>0</v>
      </c>
      <c r="AB30" s="81">
        <f t="shared" si="10"/>
        <v>0</v>
      </c>
      <c r="AC30" s="81">
        <f t="shared" si="11"/>
        <v>0</v>
      </c>
      <c r="AD30" s="81">
        <f t="shared" si="12"/>
        <v>10</v>
      </c>
      <c r="AE30" s="81">
        <f t="shared" si="13"/>
        <v>0</v>
      </c>
      <c r="AF30" s="81">
        <f t="shared" si="14"/>
        <v>0</v>
      </c>
      <c r="AG30" s="81">
        <f t="shared" si="15"/>
        <v>0</v>
      </c>
      <c r="AH30" s="81">
        <f t="shared" si="16"/>
        <v>0</v>
      </c>
      <c r="AI30" s="81">
        <f t="shared" si="17"/>
        <v>0</v>
      </c>
      <c r="AJ30" s="81">
        <f t="shared" si="18"/>
        <v>0</v>
      </c>
      <c r="AK30" s="81">
        <f t="shared" si="19"/>
        <v>0</v>
      </c>
      <c r="AL30" s="81">
        <f t="shared" si="20"/>
        <v>0</v>
      </c>
      <c r="AM30" s="81">
        <f t="shared" si="21"/>
        <v>0</v>
      </c>
      <c r="AN30" s="81">
        <f t="shared" si="22"/>
        <v>0</v>
      </c>
      <c r="AO30" s="81">
        <f t="shared" si="23"/>
        <v>0</v>
      </c>
      <c r="AP30" s="81">
        <f t="shared" si="24"/>
        <v>10</v>
      </c>
      <c r="AQ30" s="81">
        <f t="shared" si="25"/>
        <v>0</v>
      </c>
      <c r="AR30" s="81">
        <f t="shared" si="26"/>
        <v>0</v>
      </c>
      <c r="AS30" s="81">
        <f t="shared" si="27"/>
        <v>0</v>
      </c>
      <c r="AT30" s="81">
        <f t="shared" si="28"/>
        <v>0</v>
      </c>
      <c r="AU30" s="81">
        <f t="shared" si="29"/>
        <v>0</v>
      </c>
      <c r="AV30" s="81">
        <f t="shared" si="30"/>
        <v>0</v>
      </c>
      <c r="AW30" s="81">
        <f t="shared" si="31"/>
        <v>0</v>
      </c>
      <c r="AX30" s="81">
        <f t="shared" si="32"/>
        <v>0</v>
      </c>
      <c r="AY30" s="81">
        <f t="shared" si="33"/>
        <v>0</v>
      </c>
      <c r="AZ30" s="81">
        <f t="shared" si="34"/>
        <v>0</v>
      </c>
      <c r="BA30" s="81">
        <f t="shared" si="35"/>
        <v>0</v>
      </c>
      <c r="BB30" s="81">
        <f t="shared" si="36"/>
        <v>0</v>
      </c>
      <c r="BC30" s="81">
        <f t="shared" si="37"/>
        <v>0</v>
      </c>
      <c r="BD30" s="81">
        <f t="shared" si="38"/>
        <v>0</v>
      </c>
      <c r="BE30" s="81">
        <f t="shared" si="39"/>
        <v>0</v>
      </c>
      <c r="BF30" s="81">
        <f t="shared" si="40"/>
        <v>0</v>
      </c>
      <c r="BG30" s="81">
        <f t="shared" si="41"/>
        <v>0</v>
      </c>
      <c r="BH30" s="81">
        <f t="shared" si="42"/>
        <v>0</v>
      </c>
      <c r="BI30" s="81">
        <f t="shared" si="43"/>
        <v>0</v>
      </c>
      <c r="BJ30" s="81">
        <f t="shared" si="44"/>
        <v>0</v>
      </c>
      <c r="BK30" s="81">
        <f t="shared" si="45"/>
        <v>0</v>
      </c>
      <c r="BL30" s="81">
        <f t="shared" si="46"/>
        <v>0</v>
      </c>
      <c r="BM30" s="81">
        <f t="shared" si="47"/>
        <v>0</v>
      </c>
      <c r="BN30" s="81">
        <f t="shared" si="48"/>
        <v>0</v>
      </c>
      <c r="BO30" s="81">
        <f t="shared" si="49"/>
        <v>0</v>
      </c>
      <c r="BP30" s="81">
        <f t="shared" si="50"/>
        <v>0</v>
      </c>
      <c r="BQ30" s="81">
        <f t="shared" si="51"/>
        <v>0</v>
      </c>
      <c r="BR30" s="81">
        <f t="shared" si="52"/>
        <v>0</v>
      </c>
      <c r="BS30" s="81">
        <f t="shared" si="53"/>
        <v>0</v>
      </c>
      <c r="BT30" s="81">
        <f t="shared" si="54"/>
        <v>0</v>
      </c>
      <c r="BU30" s="81">
        <f t="shared" si="55"/>
        <v>0</v>
      </c>
      <c r="BV30" s="81">
        <f t="shared" si="56"/>
        <v>0</v>
      </c>
      <c r="BW30" s="81">
        <f t="shared" si="57"/>
        <v>0</v>
      </c>
      <c r="BX30" s="81">
        <f t="shared" si="58"/>
        <v>30</v>
      </c>
      <c r="BY30" s="81">
        <f t="shared" si="59"/>
        <v>0</v>
      </c>
      <c r="BZ30" s="81">
        <f t="shared" si="60"/>
        <v>0</v>
      </c>
      <c r="CA30" s="81">
        <f t="shared" si="61"/>
        <v>0</v>
      </c>
      <c r="CB30" s="81">
        <f t="shared" si="62"/>
        <v>0</v>
      </c>
      <c r="CC30" s="81">
        <f t="shared" si="63"/>
        <v>0</v>
      </c>
      <c r="CD30" s="81">
        <f t="shared" si="64"/>
        <v>0</v>
      </c>
      <c r="CE30" s="81">
        <f t="shared" si="65"/>
        <v>0</v>
      </c>
      <c r="CF30" s="81">
        <f t="shared" si="66"/>
        <v>0</v>
      </c>
      <c r="CG30" s="81">
        <f t="shared" si="67"/>
        <v>0</v>
      </c>
      <c r="CH30" s="81">
        <f t="shared" si="68"/>
        <v>0</v>
      </c>
      <c r="CI30" s="81">
        <f t="shared" si="69"/>
        <v>0</v>
      </c>
      <c r="CJ30" s="81">
        <f t="shared" si="70"/>
        <v>0</v>
      </c>
      <c r="CK30" s="81">
        <f t="shared" si="71"/>
        <v>0</v>
      </c>
      <c r="CL30" s="81">
        <f t="shared" si="72"/>
        <v>0</v>
      </c>
      <c r="CM30" s="81">
        <f t="shared" si="73"/>
        <v>0</v>
      </c>
      <c r="CN30" s="81">
        <f t="shared" si="74"/>
        <v>0</v>
      </c>
      <c r="CO30" s="81">
        <f t="shared" si="75"/>
        <v>0</v>
      </c>
      <c r="CP30" s="81">
        <f t="shared" si="76"/>
        <v>0</v>
      </c>
      <c r="CQ30" s="81">
        <f t="shared" si="77"/>
        <v>0</v>
      </c>
      <c r="CR30" s="81">
        <f t="shared" si="78"/>
        <v>0</v>
      </c>
      <c r="CS30" s="81">
        <f t="shared" si="79"/>
        <v>0</v>
      </c>
      <c r="CT30" s="81">
        <f t="shared" si="80"/>
        <v>0</v>
      </c>
      <c r="CU30" s="81">
        <f t="shared" si="81"/>
        <v>0</v>
      </c>
      <c r="CV30" s="81">
        <f t="shared" si="82"/>
        <v>0</v>
      </c>
      <c r="CW30" s="81">
        <f t="shared" si="83"/>
        <v>0</v>
      </c>
      <c r="CX30" s="81">
        <f t="shared" si="84"/>
        <v>0</v>
      </c>
      <c r="CY30" s="81">
        <f t="shared" si="85"/>
        <v>0</v>
      </c>
      <c r="CZ30" s="81">
        <f t="shared" si="86"/>
        <v>0</v>
      </c>
      <c r="DA30" s="81">
        <f t="shared" si="87"/>
        <v>0</v>
      </c>
      <c r="DB30" s="81">
        <f t="shared" si="88"/>
        <v>0</v>
      </c>
      <c r="DC30" s="81">
        <f t="shared" si="89"/>
        <v>0</v>
      </c>
      <c r="DD30" s="81">
        <f t="shared" si="90"/>
        <v>30</v>
      </c>
      <c r="DE30" s="81">
        <f t="shared" si="91"/>
        <v>0</v>
      </c>
      <c r="DF30" s="81">
        <f t="shared" si="92"/>
        <v>0</v>
      </c>
      <c r="DG30" s="81">
        <f t="shared" si="93"/>
        <v>0</v>
      </c>
      <c r="DH30" s="81">
        <f t="shared" si="94"/>
        <v>0</v>
      </c>
      <c r="DI30" s="81">
        <f t="shared" si="95"/>
        <v>0</v>
      </c>
      <c r="DJ30" s="81">
        <f t="shared" si="96"/>
        <v>0</v>
      </c>
      <c r="DK30" s="81">
        <f t="shared" si="97"/>
        <v>0</v>
      </c>
      <c r="DL30" s="81">
        <f t="shared" si="98"/>
        <v>0</v>
      </c>
      <c r="DM30" s="81">
        <f t="shared" si="99"/>
        <v>0</v>
      </c>
      <c r="DN30" s="81">
        <f t="shared" si="100"/>
        <v>0</v>
      </c>
      <c r="DO30" s="81">
        <f t="shared" si="101"/>
        <v>0</v>
      </c>
      <c r="DP30" s="81">
        <f t="shared" si="102"/>
        <v>0</v>
      </c>
      <c r="DQ30" s="81">
        <f t="shared" si="103"/>
        <v>0</v>
      </c>
      <c r="DR30" s="81">
        <f t="shared" si="104"/>
        <v>0</v>
      </c>
      <c r="DS30" s="81">
        <f t="shared" si="105"/>
        <v>0</v>
      </c>
      <c r="DT30" s="81">
        <f t="shared" si="106"/>
        <v>0</v>
      </c>
      <c r="DU30" s="81">
        <f t="shared" si="107"/>
        <v>0</v>
      </c>
      <c r="DV30" s="81">
        <f t="shared" si="108"/>
        <v>0</v>
      </c>
      <c r="DW30" s="81">
        <f t="shared" si="109"/>
        <v>0</v>
      </c>
      <c r="DX30" s="81">
        <f t="shared" si="110"/>
        <v>0</v>
      </c>
      <c r="DY30" s="81">
        <f t="shared" si="111"/>
        <v>0</v>
      </c>
      <c r="DZ30" s="81">
        <f t="shared" si="112"/>
        <v>0</v>
      </c>
      <c r="EA30" s="81">
        <f t="shared" si="113"/>
        <v>0</v>
      </c>
      <c r="EB30" s="81">
        <f t="shared" si="114"/>
        <v>0</v>
      </c>
      <c r="EC30" s="81">
        <f t="shared" si="115"/>
        <v>0</v>
      </c>
      <c r="ED30" s="81">
        <f t="shared" si="116"/>
        <v>0</v>
      </c>
      <c r="EE30" s="81">
        <f t="shared" si="117"/>
        <v>0</v>
      </c>
      <c r="EF30" s="81">
        <f t="shared" si="118"/>
        <v>0</v>
      </c>
      <c r="EG30" s="81">
        <f t="shared" si="119"/>
        <v>0</v>
      </c>
      <c r="EH30" s="81">
        <f t="shared" si="120"/>
        <v>0</v>
      </c>
      <c r="EI30" s="81">
        <f t="shared" si="121"/>
        <v>0</v>
      </c>
      <c r="EJ30" s="81">
        <f t="shared" si="122"/>
        <v>0</v>
      </c>
      <c r="EK30" s="81">
        <f t="shared" si="123"/>
        <v>0</v>
      </c>
      <c r="EL30" s="81">
        <f t="shared" si="124"/>
        <v>0</v>
      </c>
      <c r="EM30" s="81">
        <f t="shared" si="125"/>
        <v>0</v>
      </c>
      <c r="EN30" s="81">
        <f t="shared" si="126"/>
        <v>0</v>
      </c>
      <c r="EO30" s="81">
        <f t="shared" si="127"/>
        <v>0</v>
      </c>
      <c r="EP30" s="81">
        <f t="shared" si="128"/>
        <v>0</v>
      </c>
      <c r="EQ30" s="81">
        <f t="shared" si="129"/>
        <v>0</v>
      </c>
      <c r="ER30" s="81">
        <f t="shared" si="130"/>
        <v>0</v>
      </c>
      <c r="ES30" s="81">
        <f t="shared" si="131"/>
        <v>0</v>
      </c>
      <c r="ET30" s="81">
        <f t="shared" si="132"/>
        <v>0</v>
      </c>
      <c r="EU30" s="81">
        <f t="shared" si="133"/>
        <v>0</v>
      </c>
      <c r="EV30" s="81"/>
      <c r="EW30" s="81">
        <f t="shared" si="134"/>
        <v>11</v>
      </c>
      <c r="EX30" s="81" t="str">
        <f t="shared" si="135"/>
        <v>ноль</v>
      </c>
      <c r="EY30" s="81"/>
      <c r="EZ30" s="81">
        <f t="shared" si="136"/>
        <v>11</v>
      </c>
      <c r="FA30" s="81" t="e">
        <f>IF(P30=#REF!,IF(J30&lt;#REF!,#REF!,FE30),#REF!)</f>
        <v>#REF!</v>
      </c>
      <c r="FB30" s="81" t="e">
        <f>IF(P30=#REF!,IF(J30&lt;#REF!,0,1))</f>
        <v>#REF!</v>
      </c>
      <c r="FC30" s="81" t="e">
        <f>IF(AND(EZ30&gt;=21,EZ30&lt;&gt;0),EZ30,IF(P30&lt;#REF!,"СТОП",FA30+FB30))</f>
        <v>#REF!</v>
      </c>
      <c r="FD30" s="81"/>
      <c r="FE30" s="81">
        <v>15</v>
      </c>
      <c r="FF30" s="81">
        <v>16</v>
      </c>
      <c r="FG30" s="81"/>
      <c r="FH30" s="82">
        <f t="shared" si="137"/>
        <v>0</v>
      </c>
      <c r="FI30" s="82">
        <f t="shared" si="138"/>
        <v>0</v>
      </c>
      <c r="FJ30" s="82">
        <f t="shared" si="139"/>
        <v>0</v>
      </c>
      <c r="FK30" s="82">
        <f t="shared" si="140"/>
        <v>0</v>
      </c>
      <c r="FL30" s="82">
        <f t="shared" si="141"/>
        <v>0</v>
      </c>
      <c r="FM30" s="82">
        <f t="shared" si="142"/>
        <v>0</v>
      </c>
      <c r="FN30" s="82">
        <f t="shared" si="143"/>
        <v>0</v>
      </c>
      <c r="FO30" s="82">
        <f t="shared" si="144"/>
        <v>0</v>
      </c>
      <c r="FP30" s="82">
        <f t="shared" si="145"/>
        <v>0</v>
      </c>
      <c r="FQ30" s="82">
        <f t="shared" si="146"/>
        <v>0</v>
      </c>
      <c r="FR30" s="82">
        <f t="shared" si="147"/>
        <v>10</v>
      </c>
      <c r="FS30" s="82">
        <f t="shared" si="148"/>
        <v>0</v>
      </c>
      <c r="FT30" s="82">
        <f t="shared" si="149"/>
        <v>0</v>
      </c>
      <c r="FU30" s="82">
        <f t="shared" si="150"/>
        <v>0</v>
      </c>
      <c r="FV30" s="82">
        <f t="shared" si="151"/>
        <v>0</v>
      </c>
      <c r="FW30" s="82">
        <f t="shared" si="152"/>
        <v>0</v>
      </c>
      <c r="FX30" s="82">
        <f t="shared" si="153"/>
        <v>0</v>
      </c>
      <c r="FY30" s="82">
        <f t="shared" si="154"/>
        <v>0</v>
      </c>
      <c r="FZ30" s="82">
        <f t="shared" si="155"/>
        <v>0</v>
      </c>
      <c r="GA30" s="82">
        <f t="shared" si="156"/>
        <v>0</v>
      </c>
      <c r="GB30" s="82">
        <f t="shared" si="157"/>
        <v>0</v>
      </c>
      <c r="GC30" s="82">
        <f t="shared" si="158"/>
        <v>0</v>
      </c>
      <c r="GD30" s="82">
        <f t="shared" si="159"/>
        <v>10</v>
      </c>
      <c r="GE30" s="82">
        <f t="shared" si="160"/>
        <v>0</v>
      </c>
      <c r="GF30" s="82">
        <f t="shared" si="161"/>
        <v>0</v>
      </c>
      <c r="GG30" s="82">
        <f t="shared" si="162"/>
        <v>0</v>
      </c>
      <c r="GH30" s="82">
        <f t="shared" si="163"/>
        <v>0</v>
      </c>
      <c r="GI30" s="82">
        <f t="shared" si="164"/>
        <v>0</v>
      </c>
      <c r="GJ30" s="82">
        <f t="shared" si="165"/>
        <v>0</v>
      </c>
      <c r="GK30" s="82">
        <f t="shared" si="166"/>
        <v>0</v>
      </c>
      <c r="GL30" s="82">
        <f t="shared" si="167"/>
        <v>0</v>
      </c>
      <c r="GM30" s="82">
        <f t="shared" si="168"/>
        <v>0</v>
      </c>
      <c r="GN30" s="82">
        <f t="shared" si="169"/>
        <v>0</v>
      </c>
      <c r="GO30" s="82">
        <f t="shared" si="170"/>
        <v>0</v>
      </c>
      <c r="GP30" s="82">
        <f t="shared" si="171"/>
        <v>0</v>
      </c>
      <c r="GQ30" s="82">
        <f t="shared" si="172"/>
        <v>0</v>
      </c>
      <c r="GR30" s="82">
        <f t="shared" si="173"/>
        <v>0</v>
      </c>
      <c r="GS30" s="82">
        <f t="shared" si="174"/>
        <v>0</v>
      </c>
      <c r="GT30" s="82">
        <f t="shared" si="175"/>
        <v>0</v>
      </c>
      <c r="GU30" s="82">
        <f t="shared" si="176"/>
        <v>0</v>
      </c>
      <c r="GV30" s="82">
        <f t="shared" si="177"/>
        <v>0</v>
      </c>
      <c r="GW30" s="82">
        <f t="shared" si="178"/>
        <v>0</v>
      </c>
      <c r="GX30" s="82">
        <f t="shared" si="179"/>
        <v>0</v>
      </c>
      <c r="GY30" s="82">
        <f t="shared" si="180"/>
        <v>0</v>
      </c>
      <c r="GZ30" s="82">
        <f t="shared" si="181"/>
        <v>0</v>
      </c>
      <c r="HA30" s="82">
        <f t="shared" si="182"/>
        <v>0</v>
      </c>
      <c r="HB30" s="82">
        <f t="shared" si="183"/>
        <v>0</v>
      </c>
      <c r="HC30" s="82">
        <f t="shared" si="184"/>
        <v>0</v>
      </c>
      <c r="HD30" s="82">
        <f t="shared" si="185"/>
        <v>0</v>
      </c>
      <c r="HE30" s="82">
        <f t="shared" si="186"/>
        <v>0</v>
      </c>
      <c r="HF30" s="82">
        <f t="shared" si="187"/>
        <v>0</v>
      </c>
      <c r="HG30" s="82">
        <f t="shared" si="188"/>
        <v>0</v>
      </c>
      <c r="HH30" s="82">
        <f t="shared" si="189"/>
        <v>0</v>
      </c>
      <c r="HI30" s="82">
        <f t="shared" si="190"/>
        <v>0</v>
      </c>
      <c r="HJ30" s="82">
        <f t="shared" si="191"/>
        <v>0</v>
      </c>
      <c r="HK30" s="82">
        <f t="shared" si="192"/>
        <v>0</v>
      </c>
      <c r="HL30" s="82">
        <f t="shared" si="193"/>
        <v>75</v>
      </c>
      <c r="HM30" s="82">
        <f t="shared" si="194"/>
        <v>0</v>
      </c>
      <c r="HN30" s="82">
        <f t="shared" si="195"/>
        <v>0</v>
      </c>
      <c r="HO30" s="82">
        <f t="shared" si="196"/>
        <v>0</v>
      </c>
      <c r="HP30" s="82">
        <f t="shared" si="197"/>
        <v>0</v>
      </c>
      <c r="HQ30" s="82">
        <f t="shared" si="198"/>
        <v>0</v>
      </c>
      <c r="HR30" s="82">
        <f t="shared" si="199"/>
        <v>0</v>
      </c>
      <c r="HS30" s="82">
        <f t="shared" si="200"/>
        <v>0</v>
      </c>
      <c r="HT30" s="82">
        <f t="shared" si="201"/>
        <v>0</v>
      </c>
      <c r="HU30" s="82">
        <f t="shared" si="202"/>
        <v>0</v>
      </c>
      <c r="HV30" s="82">
        <f t="shared" si="203"/>
        <v>0</v>
      </c>
      <c r="HW30" s="82">
        <f t="shared" si="204"/>
        <v>0</v>
      </c>
      <c r="HX30" s="82">
        <f t="shared" si="205"/>
        <v>75</v>
      </c>
      <c r="HY30" s="82">
        <f t="shared" si="206"/>
        <v>0</v>
      </c>
      <c r="HZ30" s="82">
        <f t="shared" si="207"/>
        <v>0</v>
      </c>
      <c r="IA30" s="82">
        <f t="shared" si="208"/>
        <v>0</v>
      </c>
      <c r="IB30" s="82">
        <f t="shared" si="209"/>
        <v>0</v>
      </c>
      <c r="IC30" s="82">
        <f t="shared" si="210"/>
        <v>0</v>
      </c>
      <c r="ID30" s="82">
        <f t="shared" si="211"/>
        <v>0</v>
      </c>
      <c r="IE30" s="82">
        <f t="shared" si="212"/>
        <v>0</v>
      </c>
      <c r="IF30" s="82">
        <f t="shared" si="213"/>
        <v>0</v>
      </c>
      <c r="IG30" s="82">
        <f t="shared" si="214"/>
        <v>0</v>
      </c>
      <c r="IH30" s="82">
        <f t="shared" si="215"/>
        <v>0</v>
      </c>
      <c r="II30" s="82">
        <f t="shared" si="216"/>
        <v>0</v>
      </c>
      <c r="IJ30" s="82">
        <f t="shared" si="217"/>
        <v>0</v>
      </c>
      <c r="IK30" s="82">
        <f t="shared" si="218"/>
        <v>0</v>
      </c>
      <c r="IL30" s="82">
        <f t="shared" si="219"/>
        <v>0</v>
      </c>
      <c r="IM30" s="82">
        <f t="shared" si="220"/>
        <v>0</v>
      </c>
      <c r="IN30" s="82">
        <f t="shared" si="221"/>
        <v>0</v>
      </c>
      <c r="IO30" s="82">
        <f t="shared" si="222"/>
        <v>0</v>
      </c>
      <c r="IP30" s="82">
        <f t="shared" si="223"/>
        <v>0</v>
      </c>
      <c r="IQ30" s="82">
        <f t="shared" si="224"/>
        <v>0</v>
      </c>
      <c r="IR30" s="82">
        <f t="shared" si="225"/>
        <v>0</v>
      </c>
      <c r="IS30" s="82">
        <f t="shared" si="226"/>
        <v>0</v>
      </c>
      <c r="IT30" s="82">
        <f t="shared" si="227"/>
        <v>0</v>
      </c>
      <c r="IU30" s="82">
        <f t="shared" si="228"/>
        <v>0</v>
      </c>
      <c r="IV30" s="81"/>
    </row>
    <row r="31" spans="1:256" s="84" customFormat="1" ht="99">
      <c r="A31" s="70">
        <v>22</v>
      </c>
      <c r="B31" s="57">
        <v>101</v>
      </c>
      <c r="C31" s="86" t="s">
        <v>221</v>
      </c>
      <c r="D31" s="89" t="s">
        <v>27</v>
      </c>
      <c r="E31" s="66" t="s">
        <v>151</v>
      </c>
      <c r="F31" s="58" t="s">
        <v>152</v>
      </c>
      <c r="G31" s="57" t="s">
        <v>36</v>
      </c>
      <c r="H31" s="44">
        <v>14</v>
      </c>
      <c r="I31" s="101">
        <v>7</v>
      </c>
      <c r="J31" s="101">
        <v>18</v>
      </c>
      <c r="K31" s="45">
        <v>3</v>
      </c>
      <c r="L31" s="46" t="s">
        <v>272</v>
      </c>
      <c r="M31" s="101">
        <v>0</v>
      </c>
      <c r="N31" s="101" t="s">
        <v>272</v>
      </c>
      <c r="O31" s="62">
        <v>0</v>
      </c>
      <c r="P31" s="153">
        <f t="shared" si="0"/>
        <v>10</v>
      </c>
      <c r="Q31" s="85">
        <f t="shared" si="1"/>
        <v>10</v>
      </c>
      <c r="R31" s="81"/>
      <c r="S31" s="80"/>
      <c r="T31" s="81">
        <f t="shared" si="2"/>
        <v>0</v>
      </c>
      <c r="U31" s="81">
        <f t="shared" si="3"/>
        <v>0</v>
      </c>
      <c r="V31" s="81">
        <f t="shared" si="4"/>
        <v>0</v>
      </c>
      <c r="W31" s="81">
        <f t="shared" si="5"/>
        <v>0</v>
      </c>
      <c r="X31" s="81">
        <f t="shared" si="6"/>
        <v>0</v>
      </c>
      <c r="Y31" s="81">
        <f t="shared" si="7"/>
        <v>0</v>
      </c>
      <c r="Z31" s="81">
        <f t="shared" si="8"/>
        <v>0</v>
      </c>
      <c r="AA31" s="81">
        <f t="shared" si="9"/>
        <v>0</v>
      </c>
      <c r="AB31" s="81">
        <f t="shared" si="10"/>
        <v>0</v>
      </c>
      <c r="AC31" s="81">
        <f t="shared" si="11"/>
        <v>0</v>
      </c>
      <c r="AD31" s="81">
        <f t="shared" si="12"/>
        <v>0</v>
      </c>
      <c r="AE31" s="81">
        <f t="shared" si="13"/>
        <v>0</v>
      </c>
      <c r="AF31" s="81">
        <f t="shared" si="14"/>
        <v>0</v>
      </c>
      <c r="AG31" s="81">
        <f t="shared" si="15"/>
        <v>7</v>
      </c>
      <c r="AH31" s="81">
        <f t="shared" si="16"/>
        <v>0</v>
      </c>
      <c r="AI31" s="81">
        <f t="shared" si="17"/>
        <v>0</v>
      </c>
      <c r="AJ31" s="81">
        <f t="shared" si="18"/>
        <v>0</v>
      </c>
      <c r="AK31" s="81">
        <f t="shared" si="19"/>
        <v>0</v>
      </c>
      <c r="AL31" s="81">
        <f t="shared" si="20"/>
        <v>0</v>
      </c>
      <c r="AM31" s="81">
        <f t="shared" si="21"/>
        <v>0</v>
      </c>
      <c r="AN31" s="81">
        <f t="shared" si="22"/>
        <v>0</v>
      </c>
      <c r="AO31" s="81">
        <f t="shared" si="23"/>
        <v>0</v>
      </c>
      <c r="AP31" s="81">
        <f t="shared" si="24"/>
        <v>7</v>
      </c>
      <c r="AQ31" s="81">
        <f t="shared" si="25"/>
        <v>0</v>
      </c>
      <c r="AR31" s="81">
        <f t="shared" si="26"/>
        <v>0</v>
      </c>
      <c r="AS31" s="81">
        <f t="shared" si="27"/>
        <v>0</v>
      </c>
      <c r="AT31" s="81">
        <f t="shared" si="28"/>
        <v>0</v>
      </c>
      <c r="AU31" s="81">
        <f t="shared" si="29"/>
        <v>0</v>
      </c>
      <c r="AV31" s="81">
        <f t="shared" si="30"/>
        <v>0</v>
      </c>
      <c r="AW31" s="81">
        <f t="shared" si="31"/>
        <v>0</v>
      </c>
      <c r="AX31" s="81">
        <f t="shared" si="32"/>
        <v>0</v>
      </c>
      <c r="AY31" s="81">
        <f t="shared" si="33"/>
        <v>0</v>
      </c>
      <c r="AZ31" s="81">
        <f t="shared" si="34"/>
        <v>0</v>
      </c>
      <c r="BA31" s="81">
        <f t="shared" si="35"/>
        <v>0</v>
      </c>
      <c r="BB31" s="81">
        <f t="shared" si="36"/>
        <v>0</v>
      </c>
      <c r="BC31" s="81">
        <f t="shared" si="37"/>
        <v>0</v>
      </c>
      <c r="BD31" s="81">
        <f t="shared" si="38"/>
        <v>0</v>
      </c>
      <c r="BE31" s="81">
        <f t="shared" si="39"/>
        <v>0</v>
      </c>
      <c r="BF31" s="81">
        <f t="shared" si="40"/>
        <v>0</v>
      </c>
      <c r="BG31" s="81">
        <f t="shared" si="41"/>
        <v>0</v>
      </c>
      <c r="BH31" s="81">
        <f t="shared" si="42"/>
        <v>3</v>
      </c>
      <c r="BI31" s="81">
        <f t="shared" si="43"/>
        <v>0</v>
      </c>
      <c r="BJ31" s="81">
        <f t="shared" si="44"/>
        <v>0</v>
      </c>
      <c r="BK31" s="81">
        <f t="shared" si="45"/>
        <v>0</v>
      </c>
      <c r="BL31" s="81">
        <f t="shared" si="46"/>
        <v>0</v>
      </c>
      <c r="BM31" s="81">
        <f t="shared" si="47"/>
        <v>3</v>
      </c>
      <c r="BN31" s="81">
        <f t="shared" si="48"/>
        <v>0</v>
      </c>
      <c r="BO31" s="81">
        <f t="shared" si="49"/>
        <v>0</v>
      </c>
      <c r="BP31" s="81">
        <f t="shared" si="50"/>
        <v>0</v>
      </c>
      <c r="BQ31" s="81">
        <f t="shared" si="51"/>
        <v>0</v>
      </c>
      <c r="BR31" s="81">
        <f t="shared" si="52"/>
        <v>0</v>
      </c>
      <c r="BS31" s="81">
        <f t="shared" si="53"/>
        <v>0</v>
      </c>
      <c r="BT31" s="81">
        <f t="shared" si="54"/>
        <v>0</v>
      </c>
      <c r="BU31" s="81">
        <f t="shared" si="55"/>
        <v>0</v>
      </c>
      <c r="BV31" s="81">
        <f t="shared" si="56"/>
        <v>0</v>
      </c>
      <c r="BW31" s="81">
        <f t="shared" si="57"/>
        <v>0</v>
      </c>
      <c r="BX31" s="81">
        <f t="shared" si="58"/>
        <v>0</v>
      </c>
      <c r="BY31" s="81">
        <f t="shared" si="59"/>
        <v>0</v>
      </c>
      <c r="BZ31" s="81">
        <f t="shared" si="60"/>
        <v>0</v>
      </c>
      <c r="CA31" s="81">
        <f t="shared" si="61"/>
        <v>27</v>
      </c>
      <c r="CB31" s="81">
        <f t="shared" si="62"/>
        <v>0</v>
      </c>
      <c r="CC31" s="81">
        <f t="shared" si="63"/>
        <v>0</v>
      </c>
      <c r="CD31" s="81">
        <f t="shared" si="64"/>
        <v>0</v>
      </c>
      <c r="CE31" s="81">
        <f t="shared" si="65"/>
        <v>0</v>
      </c>
      <c r="CF31" s="81">
        <f t="shared" si="66"/>
        <v>0</v>
      </c>
      <c r="CG31" s="81">
        <f t="shared" si="67"/>
        <v>0</v>
      </c>
      <c r="CH31" s="81">
        <f t="shared" si="68"/>
        <v>0</v>
      </c>
      <c r="CI31" s="81">
        <f t="shared" si="69"/>
        <v>0</v>
      </c>
      <c r="CJ31" s="81">
        <f t="shared" si="70"/>
        <v>0</v>
      </c>
      <c r="CK31" s="81">
        <f t="shared" si="71"/>
        <v>0</v>
      </c>
      <c r="CL31" s="81">
        <f t="shared" si="72"/>
        <v>0</v>
      </c>
      <c r="CM31" s="81">
        <f t="shared" si="73"/>
        <v>0</v>
      </c>
      <c r="CN31" s="81">
        <f t="shared" si="74"/>
        <v>0</v>
      </c>
      <c r="CO31" s="81">
        <f t="shared" si="75"/>
        <v>0</v>
      </c>
      <c r="CP31" s="81">
        <f t="shared" si="76"/>
        <v>0</v>
      </c>
      <c r="CQ31" s="81">
        <f t="shared" si="77"/>
        <v>0</v>
      </c>
      <c r="CR31" s="81">
        <f t="shared" si="78"/>
        <v>0</v>
      </c>
      <c r="CS31" s="81">
        <f t="shared" si="79"/>
        <v>0</v>
      </c>
      <c r="CT31" s="81">
        <f t="shared" si="80"/>
        <v>0</v>
      </c>
      <c r="CU31" s="81">
        <f t="shared" si="81"/>
        <v>0</v>
      </c>
      <c r="CV31" s="81">
        <f t="shared" si="82"/>
        <v>0</v>
      </c>
      <c r="CW31" s="81">
        <f t="shared" si="83"/>
        <v>0</v>
      </c>
      <c r="CX31" s="81">
        <f t="shared" si="84"/>
        <v>0</v>
      </c>
      <c r="CY31" s="81">
        <f t="shared" si="85"/>
        <v>0</v>
      </c>
      <c r="CZ31" s="81">
        <f t="shared" si="86"/>
        <v>0</v>
      </c>
      <c r="DA31" s="81">
        <f t="shared" si="87"/>
        <v>0</v>
      </c>
      <c r="DB31" s="81">
        <f t="shared" si="88"/>
        <v>0</v>
      </c>
      <c r="DC31" s="81">
        <f t="shared" si="89"/>
        <v>0</v>
      </c>
      <c r="DD31" s="81">
        <f t="shared" si="90"/>
        <v>27</v>
      </c>
      <c r="DE31" s="81">
        <f t="shared" si="91"/>
        <v>0</v>
      </c>
      <c r="DF31" s="81">
        <f t="shared" si="92"/>
        <v>0</v>
      </c>
      <c r="DG31" s="81">
        <f t="shared" si="93"/>
        <v>0</v>
      </c>
      <c r="DH31" s="81">
        <f t="shared" si="94"/>
        <v>0</v>
      </c>
      <c r="DI31" s="81">
        <f t="shared" si="95"/>
        <v>0</v>
      </c>
      <c r="DJ31" s="81">
        <f t="shared" si="96"/>
        <v>0</v>
      </c>
      <c r="DK31" s="81">
        <f t="shared" si="97"/>
        <v>0</v>
      </c>
      <c r="DL31" s="81">
        <f t="shared" si="98"/>
        <v>0</v>
      </c>
      <c r="DM31" s="81">
        <f t="shared" si="99"/>
        <v>0</v>
      </c>
      <c r="DN31" s="81">
        <f t="shared" si="100"/>
        <v>0</v>
      </c>
      <c r="DO31" s="81">
        <f t="shared" si="101"/>
        <v>0</v>
      </c>
      <c r="DP31" s="81">
        <f t="shared" si="102"/>
        <v>0</v>
      </c>
      <c r="DQ31" s="81">
        <f t="shared" si="103"/>
        <v>0</v>
      </c>
      <c r="DR31" s="81">
        <f t="shared" si="104"/>
        <v>0</v>
      </c>
      <c r="DS31" s="81">
        <f t="shared" si="105"/>
        <v>0</v>
      </c>
      <c r="DT31" s="81">
        <f t="shared" si="106"/>
        <v>0</v>
      </c>
      <c r="DU31" s="81">
        <f t="shared" si="107"/>
        <v>0</v>
      </c>
      <c r="DV31" s="81">
        <f t="shared" si="108"/>
        <v>23</v>
      </c>
      <c r="DW31" s="81">
        <f t="shared" si="109"/>
        <v>0</v>
      </c>
      <c r="DX31" s="81">
        <f t="shared" si="110"/>
        <v>0</v>
      </c>
      <c r="DY31" s="81">
        <f t="shared" si="111"/>
        <v>0</v>
      </c>
      <c r="DZ31" s="81">
        <f t="shared" si="112"/>
        <v>0</v>
      </c>
      <c r="EA31" s="81">
        <f t="shared" si="113"/>
        <v>0</v>
      </c>
      <c r="EB31" s="81">
        <f t="shared" si="114"/>
        <v>0</v>
      </c>
      <c r="EC31" s="81">
        <f t="shared" si="115"/>
        <v>0</v>
      </c>
      <c r="ED31" s="81">
        <f t="shared" si="116"/>
        <v>0</v>
      </c>
      <c r="EE31" s="81">
        <f t="shared" si="117"/>
        <v>0</v>
      </c>
      <c r="EF31" s="81">
        <f t="shared" si="118"/>
        <v>0</v>
      </c>
      <c r="EG31" s="81">
        <f t="shared" si="119"/>
        <v>0</v>
      </c>
      <c r="EH31" s="81">
        <f t="shared" si="120"/>
        <v>0</v>
      </c>
      <c r="EI31" s="81">
        <f t="shared" si="121"/>
        <v>0</v>
      </c>
      <c r="EJ31" s="81">
        <f t="shared" si="122"/>
        <v>0</v>
      </c>
      <c r="EK31" s="81">
        <f t="shared" si="123"/>
        <v>0</v>
      </c>
      <c r="EL31" s="81">
        <f t="shared" si="124"/>
        <v>0</v>
      </c>
      <c r="EM31" s="81">
        <f t="shared" si="125"/>
        <v>0</v>
      </c>
      <c r="EN31" s="81">
        <f t="shared" si="126"/>
        <v>0</v>
      </c>
      <c r="EO31" s="81">
        <f t="shared" si="127"/>
        <v>0</v>
      </c>
      <c r="EP31" s="81">
        <f t="shared" si="128"/>
        <v>0</v>
      </c>
      <c r="EQ31" s="81">
        <f t="shared" si="129"/>
        <v>0</v>
      </c>
      <c r="ER31" s="81">
        <f t="shared" si="130"/>
        <v>0</v>
      </c>
      <c r="ES31" s="81">
        <f t="shared" si="131"/>
        <v>0</v>
      </c>
      <c r="ET31" s="81">
        <f t="shared" si="132"/>
        <v>0</v>
      </c>
      <c r="EU31" s="81">
        <f t="shared" si="133"/>
        <v>23</v>
      </c>
      <c r="EV31" s="81"/>
      <c r="EW31" s="81">
        <f t="shared" si="134"/>
        <v>14</v>
      </c>
      <c r="EX31" s="81">
        <f t="shared" si="135"/>
        <v>18</v>
      </c>
      <c r="EY31" s="81"/>
      <c r="EZ31" s="81">
        <f t="shared" si="136"/>
        <v>14</v>
      </c>
      <c r="FA31" s="81" t="e">
        <f>IF(P31=#REF!,IF(J31&lt;#REF!,#REF!,FE31),#REF!)</f>
        <v>#REF!</v>
      </c>
      <c r="FB31" s="81" t="e">
        <f>IF(P31=#REF!,IF(J31&lt;#REF!,0,1))</f>
        <v>#REF!</v>
      </c>
      <c r="FC31" s="81" t="e">
        <f>IF(AND(EZ31&gt;=21,EZ31&lt;&gt;0),EZ31,IF(P31&lt;#REF!,"СТОП",FA31+FB31))</f>
        <v>#REF!</v>
      </c>
      <c r="FD31" s="81"/>
      <c r="FE31" s="81">
        <v>15</v>
      </c>
      <c r="FF31" s="81">
        <v>16</v>
      </c>
      <c r="FG31" s="81"/>
      <c r="FH31" s="82">
        <f t="shared" si="137"/>
        <v>0</v>
      </c>
      <c r="FI31" s="82">
        <f t="shared" si="138"/>
        <v>0</v>
      </c>
      <c r="FJ31" s="82">
        <f t="shared" si="139"/>
        <v>0</v>
      </c>
      <c r="FK31" s="82">
        <f t="shared" si="140"/>
        <v>0</v>
      </c>
      <c r="FL31" s="82">
        <f t="shared" si="141"/>
        <v>0</v>
      </c>
      <c r="FM31" s="82">
        <f t="shared" si="142"/>
        <v>0</v>
      </c>
      <c r="FN31" s="82">
        <f t="shared" si="143"/>
        <v>0</v>
      </c>
      <c r="FO31" s="82">
        <f t="shared" si="144"/>
        <v>0</v>
      </c>
      <c r="FP31" s="82">
        <f t="shared" si="145"/>
        <v>0</v>
      </c>
      <c r="FQ31" s="82">
        <f t="shared" si="146"/>
        <v>0</v>
      </c>
      <c r="FR31" s="82">
        <f t="shared" si="147"/>
        <v>0</v>
      </c>
      <c r="FS31" s="82">
        <f t="shared" si="148"/>
        <v>0</v>
      </c>
      <c r="FT31" s="82">
        <f t="shared" si="149"/>
        <v>0</v>
      </c>
      <c r="FU31" s="82">
        <f t="shared" si="150"/>
        <v>7</v>
      </c>
      <c r="FV31" s="82">
        <f t="shared" si="151"/>
        <v>0</v>
      </c>
      <c r="FW31" s="82">
        <f t="shared" si="152"/>
        <v>0</v>
      </c>
      <c r="FX31" s="82">
        <f t="shared" si="153"/>
        <v>0</v>
      </c>
      <c r="FY31" s="82">
        <f t="shared" si="154"/>
        <v>0</v>
      </c>
      <c r="FZ31" s="82">
        <f t="shared" si="155"/>
        <v>0</v>
      </c>
      <c r="GA31" s="82">
        <f t="shared" si="156"/>
        <v>0</v>
      </c>
      <c r="GB31" s="82">
        <f t="shared" si="157"/>
        <v>0</v>
      </c>
      <c r="GC31" s="82">
        <f t="shared" si="158"/>
        <v>0</v>
      </c>
      <c r="GD31" s="82">
        <f t="shared" si="159"/>
        <v>7</v>
      </c>
      <c r="GE31" s="82">
        <f t="shared" si="160"/>
        <v>0</v>
      </c>
      <c r="GF31" s="82">
        <f t="shared" si="161"/>
        <v>0</v>
      </c>
      <c r="GG31" s="82">
        <f t="shared" si="162"/>
        <v>0</v>
      </c>
      <c r="GH31" s="82">
        <f t="shared" si="163"/>
        <v>0</v>
      </c>
      <c r="GI31" s="82">
        <f t="shared" si="164"/>
        <v>0</v>
      </c>
      <c r="GJ31" s="82">
        <f t="shared" si="165"/>
        <v>0</v>
      </c>
      <c r="GK31" s="82">
        <f t="shared" si="166"/>
        <v>0</v>
      </c>
      <c r="GL31" s="82">
        <f t="shared" si="167"/>
        <v>0</v>
      </c>
      <c r="GM31" s="82">
        <f t="shared" si="168"/>
        <v>0</v>
      </c>
      <c r="GN31" s="82">
        <f t="shared" si="169"/>
        <v>0</v>
      </c>
      <c r="GO31" s="82">
        <f t="shared" si="170"/>
        <v>0</v>
      </c>
      <c r="GP31" s="82">
        <f t="shared" si="171"/>
        <v>0</v>
      </c>
      <c r="GQ31" s="82">
        <f t="shared" si="172"/>
        <v>0</v>
      </c>
      <c r="GR31" s="82">
        <f t="shared" si="173"/>
        <v>0</v>
      </c>
      <c r="GS31" s="82">
        <f t="shared" si="174"/>
        <v>0</v>
      </c>
      <c r="GT31" s="82">
        <f t="shared" si="175"/>
        <v>0</v>
      </c>
      <c r="GU31" s="82">
        <f t="shared" si="176"/>
        <v>0</v>
      </c>
      <c r="GV31" s="82">
        <f t="shared" si="177"/>
        <v>3</v>
      </c>
      <c r="GW31" s="82">
        <f t="shared" si="178"/>
        <v>0</v>
      </c>
      <c r="GX31" s="82">
        <f t="shared" si="179"/>
        <v>0</v>
      </c>
      <c r="GY31" s="82">
        <f t="shared" si="180"/>
        <v>0</v>
      </c>
      <c r="GZ31" s="82">
        <f t="shared" si="181"/>
        <v>0</v>
      </c>
      <c r="HA31" s="82">
        <f t="shared" si="182"/>
        <v>3</v>
      </c>
      <c r="HB31" s="82">
        <f t="shared" si="183"/>
        <v>0</v>
      </c>
      <c r="HC31" s="82">
        <f t="shared" si="184"/>
        <v>0</v>
      </c>
      <c r="HD31" s="82">
        <f t="shared" si="185"/>
        <v>0</v>
      </c>
      <c r="HE31" s="82">
        <f t="shared" si="186"/>
        <v>0</v>
      </c>
      <c r="HF31" s="82">
        <f t="shared" si="187"/>
        <v>0</v>
      </c>
      <c r="HG31" s="82">
        <f t="shared" si="188"/>
        <v>0</v>
      </c>
      <c r="HH31" s="82">
        <f t="shared" si="189"/>
        <v>0</v>
      </c>
      <c r="HI31" s="82">
        <f t="shared" si="190"/>
        <v>0</v>
      </c>
      <c r="HJ31" s="82">
        <f t="shared" si="191"/>
        <v>0</v>
      </c>
      <c r="HK31" s="82">
        <f t="shared" si="192"/>
        <v>0</v>
      </c>
      <c r="HL31" s="82">
        <f t="shared" si="193"/>
        <v>0</v>
      </c>
      <c r="HM31" s="82">
        <f t="shared" si="194"/>
        <v>0</v>
      </c>
      <c r="HN31" s="82">
        <f t="shared" si="195"/>
        <v>0</v>
      </c>
      <c r="HO31" s="82">
        <f t="shared" si="196"/>
        <v>68</v>
      </c>
      <c r="HP31" s="82">
        <f t="shared" si="197"/>
        <v>0</v>
      </c>
      <c r="HQ31" s="82">
        <f t="shared" si="198"/>
        <v>0</v>
      </c>
      <c r="HR31" s="82">
        <f t="shared" si="199"/>
        <v>0</v>
      </c>
      <c r="HS31" s="82">
        <f t="shared" si="200"/>
        <v>0</v>
      </c>
      <c r="HT31" s="82">
        <f t="shared" si="201"/>
        <v>0</v>
      </c>
      <c r="HU31" s="82">
        <f t="shared" si="202"/>
        <v>0</v>
      </c>
      <c r="HV31" s="82">
        <f t="shared" si="203"/>
        <v>0</v>
      </c>
      <c r="HW31" s="82">
        <f t="shared" si="204"/>
        <v>0</v>
      </c>
      <c r="HX31" s="82">
        <f t="shared" si="205"/>
        <v>68</v>
      </c>
      <c r="HY31" s="82">
        <f t="shared" si="206"/>
        <v>0</v>
      </c>
      <c r="HZ31" s="82">
        <f t="shared" si="207"/>
        <v>0</v>
      </c>
      <c r="IA31" s="82">
        <f t="shared" si="208"/>
        <v>0</v>
      </c>
      <c r="IB31" s="82">
        <f t="shared" si="209"/>
        <v>0</v>
      </c>
      <c r="IC31" s="82">
        <f t="shared" si="210"/>
        <v>0</v>
      </c>
      <c r="ID31" s="82">
        <f t="shared" si="211"/>
        <v>0</v>
      </c>
      <c r="IE31" s="82">
        <f t="shared" si="212"/>
        <v>0</v>
      </c>
      <c r="IF31" s="82">
        <f t="shared" si="213"/>
        <v>0</v>
      </c>
      <c r="IG31" s="82">
        <f t="shared" si="214"/>
        <v>0</v>
      </c>
      <c r="IH31" s="82">
        <f t="shared" si="215"/>
        <v>0</v>
      </c>
      <c r="II31" s="82">
        <f t="shared" si="216"/>
        <v>0</v>
      </c>
      <c r="IJ31" s="82">
        <f t="shared" si="217"/>
        <v>0</v>
      </c>
      <c r="IK31" s="82">
        <f t="shared" si="218"/>
        <v>0</v>
      </c>
      <c r="IL31" s="82">
        <f t="shared" si="219"/>
        <v>0</v>
      </c>
      <c r="IM31" s="82">
        <f t="shared" si="220"/>
        <v>0</v>
      </c>
      <c r="IN31" s="82">
        <f t="shared" si="221"/>
        <v>0</v>
      </c>
      <c r="IO31" s="82">
        <f t="shared" si="222"/>
        <v>0</v>
      </c>
      <c r="IP31" s="82">
        <f t="shared" si="223"/>
        <v>58</v>
      </c>
      <c r="IQ31" s="82">
        <f t="shared" si="224"/>
        <v>0</v>
      </c>
      <c r="IR31" s="82">
        <f t="shared" si="225"/>
        <v>0</v>
      </c>
      <c r="IS31" s="82">
        <f t="shared" si="226"/>
        <v>0</v>
      </c>
      <c r="IT31" s="82">
        <f t="shared" si="227"/>
        <v>0</v>
      </c>
      <c r="IU31" s="82">
        <f t="shared" si="228"/>
        <v>58</v>
      </c>
      <c r="IV31" s="81"/>
    </row>
    <row r="32" spans="1:256" s="84" customFormat="1" ht="99">
      <c r="A32" s="70">
        <v>23</v>
      </c>
      <c r="B32" s="57">
        <v>304</v>
      </c>
      <c r="C32" s="86" t="s">
        <v>94</v>
      </c>
      <c r="D32" s="89" t="s">
        <v>28</v>
      </c>
      <c r="E32" s="66" t="s">
        <v>65</v>
      </c>
      <c r="F32" s="58" t="s">
        <v>66</v>
      </c>
      <c r="G32" s="57" t="s">
        <v>36</v>
      </c>
      <c r="H32" s="44">
        <v>18</v>
      </c>
      <c r="I32" s="101">
        <v>3</v>
      </c>
      <c r="J32" s="101">
        <v>23</v>
      </c>
      <c r="K32" s="45">
        <v>0</v>
      </c>
      <c r="L32" s="46">
        <v>18</v>
      </c>
      <c r="M32" s="101">
        <v>3</v>
      </c>
      <c r="N32" s="101">
        <v>17</v>
      </c>
      <c r="O32" s="62">
        <v>4</v>
      </c>
      <c r="P32" s="153">
        <f t="shared" si="0"/>
        <v>10</v>
      </c>
      <c r="Q32" s="85">
        <f t="shared" si="1"/>
        <v>3</v>
      </c>
      <c r="R32" s="81"/>
      <c r="S32" s="80"/>
      <c r="T32" s="81">
        <f t="shared" si="2"/>
        <v>0</v>
      </c>
      <c r="U32" s="81">
        <f t="shared" si="3"/>
        <v>0</v>
      </c>
      <c r="V32" s="81">
        <f t="shared" si="4"/>
        <v>0</v>
      </c>
      <c r="W32" s="81">
        <f t="shared" si="5"/>
        <v>0</v>
      </c>
      <c r="X32" s="81">
        <f t="shared" si="6"/>
        <v>0</v>
      </c>
      <c r="Y32" s="81">
        <f t="shared" si="7"/>
        <v>0</v>
      </c>
      <c r="Z32" s="81">
        <f t="shared" si="8"/>
        <v>0</v>
      </c>
      <c r="AA32" s="81">
        <f t="shared" si="9"/>
        <v>0</v>
      </c>
      <c r="AB32" s="81">
        <f t="shared" si="10"/>
        <v>0</v>
      </c>
      <c r="AC32" s="81">
        <f t="shared" si="11"/>
        <v>0</v>
      </c>
      <c r="AD32" s="81">
        <f t="shared" si="12"/>
        <v>0</v>
      </c>
      <c r="AE32" s="81">
        <f t="shared" si="13"/>
        <v>0</v>
      </c>
      <c r="AF32" s="81">
        <f t="shared" si="14"/>
        <v>0</v>
      </c>
      <c r="AG32" s="81">
        <f t="shared" si="15"/>
        <v>0</v>
      </c>
      <c r="AH32" s="81">
        <f t="shared" si="16"/>
        <v>0</v>
      </c>
      <c r="AI32" s="81">
        <f t="shared" si="17"/>
        <v>0</v>
      </c>
      <c r="AJ32" s="81">
        <f t="shared" si="18"/>
        <v>0</v>
      </c>
      <c r="AK32" s="81">
        <f t="shared" si="19"/>
        <v>3</v>
      </c>
      <c r="AL32" s="81">
        <f t="shared" si="20"/>
        <v>0</v>
      </c>
      <c r="AM32" s="81">
        <f t="shared" si="21"/>
        <v>0</v>
      </c>
      <c r="AN32" s="81">
        <f t="shared" si="22"/>
        <v>0</v>
      </c>
      <c r="AO32" s="81">
        <f t="shared" si="23"/>
        <v>0</v>
      </c>
      <c r="AP32" s="81">
        <f t="shared" si="24"/>
        <v>3</v>
      </c>
      <c r="AQ32" s="81">
        <f t="shared" si="25"/>
        <v>0</v>
      </c>
      <c r="AR32" s="81">
        <f t="shared" si="26"/>
        <v>0</v>
      </c>
      <c r="AS32" s="81">
        <f t="shared" si="27"/>
        <v>0</v>
      </c>
      <c r="AT32" s="81">
        <f t="shared" si="28"/>
        <v>0</v>
      </c>
      <c r="AU32" s="81">
        <f t="shared" si="29"/>
        <v>0</v>
      </c>
      <c r="AV32" s="81">
        <f t="shared" si="30"/>
        <v>0</v>
      </c>
      <c r="AW32" s="81">
        <f t="shared" si="31"/>
        <v>0</v>
      </c>
      <c r="AX32" s="81">
        <f t="shared" si="32"/>
        <v>0</v>
      </c>
      <c r="AY32" s="81">
        <f t="shared" si="33"/>
        <v>0</v>
      </c>
      <c r="AZ32" s="81">
        <f t="shared" si="34"/>
        <v>0</v>
      </c>
      <c r="BA32" s="81">
        <f t="shared" si="35"/>
        <v>0</v>
      </c>
      <c r="BB32" s="81">
        <f t="shared" si="36"/>
        <v>0</v>
      </c>
      <c r="BC32" s="81">
        <f t="shared" si="37"/>
        <v>0</v>
      </c>
      <c r="BD32" s="81">
        <f t="shared" si="38"/>
        <v>0</v>
      </c>
      <c r="BE32" s="81">
        <f t="shared" si="39"/>
        <v>0</v>
      </c>
      <c r="BF32" s="81">
        <f t="shared" si="40"/>
        <v>0</v>
      </c>
      <c r="BG32" s="81">
        <f t="shared" si="41"/>
        <v>0</v>
      </c>
      <c r="BH32" s="81">
        <f t="shared" si="42"/>
        <v>0</v>
      </c>
      <c r="BI32" s="81">
        <f t="shared" si="43"/>
        <v>0</v>
      </c>
      <c r="BJ32" s="81">
        <f t="shared" si="44"/>
        <v>0</v>
      </c>
      <c r="BK32" s="81">
        <f t="shared" si="45"/>
        <v>0</v>
      </c>
      <c r="BL32" s="81">
        <f t="shared" si="46"/>
        <v>0</v>
      </c>
      <c r="BM32" s="81">
        <f t="shared" si="47"/>
        <v>0</v>
      </c>
      <c r="BN32" s="81">
        <f t="shared" si="48"/>
        <v>0</v>
      </c>
      <c r="BO32" s="81">
        <f t="shared" si="49"/>
        <v>0</v>
      </c>
      <c r="BP32" s="81">
        <f t="shared" si="50"/>
        <v>0</v>
      </c>
      <c r="BQ32" s="81">
        <f t="shared" si="51"/>
        <v>0</v>
      </c>
      <c r="BR32" s="81">
        <f t="shared" si="52"/>
        <v>0</v>
      </c>
      <c r="BS32" s="81">
        <f t="shared" si="53"/>
        <v>0</v>
      </c>
      <c r="BT32" s="81">
        <f t="shared" si="54"/>
        <v>0</v>
      </c>
      <c r="BU32" s="81">
        <f t="shared" si="55"/>
        <v>0</v>
      </c>
      <c r="BV32" s="81">
        <f t="shared" si="56"/>
        <v>0</v>
      </c>
      <c r="BW32" s="81">
        <f t="shared" si="57"/>
        <v>0</v>
      </c>
      <c r="BX32" s="81">
        <f t="shared" si="58"/>
        <v>0</v>
      </c>
      <c r="BY32" s="81">
        <f t="shared" si="59"/>
        <v>0</v>
      </c>
      <c r="BZ32" s="81">
        <f t="shared" si="60"/>
        <v>0</v>
      </c>
      <c r="CA32" s="81">
        <f t="shared" si="61"/>
        <v>0</v>
      </c>
      <c r="CB32" s="81">
        <f t="shared" si="62"/>
        <v>0</v>
      </c>
      <c r="CC32" s="81">
        <f t="shared" si="63"/>
        <v>0</v>
      </c>
      <c r="CD32" s="81">
        <f t="shared" si="64"/>
        <v>0</v>
      </c>
      <c r="CE32" s="81">
        <f t="shared" si="65"/>
        <v>23</v>
      </c>
      <c r="CF32" s="81">
        <f t="shared" si="66"/>
        <v>0</v>
      </c>
      <c r="CG32" s="81">
        <f t="shared" si="67"/>
        <v>0</v>
      </c>
      <c r="CH32" s="81">
        <f t="shared" si="68"/>
        <v>0</v>
      </c>
      <c r="CI32" s="81">
        <f t="shared" si="69"/>
        <v>0</v>
      </c>
      <c r="CJ32" s="81">
        <f t="shared" si="70"/>
        <v>0</v>
      </c>
      <c r="CK32" s="81">
        <f t="shared" si="71"/>
        <v>0</v>
      </c>
      <c r="CL32" s="81">
        <f t="shared" si="72"/>
        <v>0</v>
      </c>
      <c r="CM32" s="81">
        <f t="shared" si="73"/>
        <v>0</v>
      </c>
      <c r="CN32" s="81">
        <f t="shared" si="74"/>
        <v>0</v>
      </c>
      <c r="CO32" s="81">
        <f t="shared" si="75"/>
        <v>0</v>
      </c>
      <c r="CP32" s="81">
        <f t="shared" si="76"/>
        <v>0</v>
      </c>
      <c r="CQ32" s="81">
        <f t="shared" si="77"/>
        <v>0</v>
      </c>
      <c r="CR32" s="81">
        <f t="shared" si="78"/>
        <v>0</v>
      </c>
      <c r="CS32" s="81">
        <f t="shared" si="79"/>
        <v>0</v>
      </c>
      <c r="CT32" s="81">
        <f t="shared" si="80"/>
        <v>0</v>
      </c>
      <c r="CU32" s="81">
        <f t="shared" si="81"/>
        <v>0</v>
      </c>
      <c r="CV32" s="81">
        <f t="shared" si="82"/>
        <v>0</v>
      </c>
      <c r="CW32" s="81">
        <f t="shared" si="83"/>
        <v>0</v>
      </c>
      <c r="CX32" s="81">
        <f t="shared" si="84"/>
        <v>0</v>
      </c>
      <c r="CY32" s="81">
        <f t="shared" si="85"/>
        <v>0</v>
      </c>
      <c r="CZ32" s="81">
        <f t="shared" si="86"/>
        <v>0</v>
      </c>
      <c r="DA32" s="81">
        <f t="shared" si="87"/>
        <v>0</v>
      </c>
      <c r="DB32" s="81">
        <f t="shared" si="88"/>
        <v>0</v>
      </c>
      <c r="DC32" s="81">
        <f t="shared" si="89"/>
        <v>0</v>
      </c>
      <c r="DD32" s="81">
        <f t="shared" si="90"/>
        <v>23</v>
      </c>
      <c r="DE32" s="81">
        <f t="shared" si="91"/>
        <v>0</v>
      </c>
      <c r="DF32" s="81">
        <f t="shared" si="92"/>
        <v>0</v>
      </c>
      <c r="DG32" s="81">
        <f t="shared" si="93"/>
        <v>0</v>
      </c>
      <c r="DH32" s="81">
        <f t="shared" si="94"/>
        <v>0</v>
      </c>
      <c r="DI32" s="81">
        <f t="shared" si="95"/>
        <v>0</v>
      </c>
      <c r="DJ32" s="81">
        <f t="shared" si="96"/>
        <v>0</v>
      </c>
      <c r="DK32" s="81">
        <f t="shared" si="97"/>
        <v>0</v>
      </c>
      <c r="DL32" s="81">
        <f t="shared" si="98"/>
        <v>0</v>
      </c>
      <c r="DM32" s="81">
        <f t="shared" si="99"/>
        <v>0</v>
      </c>
      <c r="DN32" s="81">
        <f t="shared" si="100"/>
        <v>0</v>
      </c>
      <c r="DO32" s="81">
        <f t="shared" si="101"/>
        <v>0</v>
      </c>
      <c r="DP32" s="81">
        <f t="shared" si="102"/>
        <v>0</v>
      </c>
      <c r="DQ32" s="81">
        <f t="shared" si="103"/>
        <v>0</v>
      </c>
      <c r="DR32" s="81">
        <f t="shared" si="104"/>
        <v>0</v>
      </c>
      <c r="DS32" s="81">
        <f t="shared" si="105"/>
        <v>0</v>
      </c>
      <c r="DT32" s="81">
        <f t="shared" si="106"/>
        <v>0</v>
      </c>
      <c r="DU32" s="81">
        <f t="shared" si="107"/>
        <v>0</v>
      </c>
      <c r="DV32" s="81">
        <f t="shared" si="108"/>
        <v>0</v>
      </c>
      <c r="DW32" s="81">
        <f t="shared" si="109"/>
        <v>0</v>
      </c>
      <c r="DX32" s="81">
        <f t="shared" si="110"/>
        <v>0</v>
      </c>
      <c r="DY32" s="81">
        <f t="shared" si="111"/>
        <v>0</v>
      </c>
      <c r="DZ32" s="81">
        <f t="shared" si="112"/>
        <v>0</v>
      </c>
      <c r="EA32" s="81">
        <f t="shared" si="113"/>
        <v>18</v>
      </c>
      <c r="EB32" s="81">
        <f t="shared" si="114"/>
        <v>0</v>
      </c>
      <c r="EC32" s="81">
        <f t="shared" si="115"/>
        <v>0</v>
      </c>
      <c r="ED32" s="81">
        <f t="shared" si="116"/>
        <v>0</v>
      </c>
      <c r="EE32" s="81">
        <f t="shared" si="117"/>
        <v>0</v>
      </c>
      <c r="EF32" s="81">
        <f t="shared" si="118"/>
        <v>0</v>
      </c>
      <c r="EG32" s="81">
        <f t="shared" si="119"/>
        <v>0</v>
      </c>
      <c r="EH32" s="81">
        <f t="shared" si="120"/>
        <v>0</v>
      </c>
      <c r="EI32" s="81">
        <f t="shared" si="121"/>
        <v>0</v>
      </c>
      <c r="EJ32" s="81">
        <f t="shared" si="122"/>
        <v>0</v>
      </c>
      <c r="EK32" s="81">
        <f t="shared" si="123"/>
        <v>0</v>
      </c>
      <c r="EL32" s="81">
        <f t="shared" si="124"/>
        <v>0</v>
      </c>
      <c r="EM32" s="81">
        <f t="shared" si="125"/>
        <v>0</v>
      </c>
      <c r="EN32" s="81">
        <f t="shared" si="126"/>
        <v>0</v>
      </c>
      <c r="EO32" s="81">
        <f t="shared" si="127"/>
        <v>0</v>
      </c>
      <c r="EP32" s="81">
        <f t="shared" si="128"/>
        <v>0</v>
      </c>
      <c r="EQ32" s="81">
        <f t="shared" si="129"/>
        <v>0</v>
      </c>
      <c r="ER32" s="81">
        <f t="shared" si="130"/>
        <v>0</v>
      </c>
      <c r="ES32" s="81">
        <f t="shared" si="131"/>
        <v>0</v>
      </c>
      <c r="ET32" s="81">
        <f t="shared" si="132"/>
        <v>0</v>
      </c>
      <c r="EU32" s="81">
        <f t="shared" si="133"/>
        <v>18</v>
      </c>
      <c r="EV32" s="81"/>
      <c r="EW32" s="81">
        <f t="shared" si="134"/>
        <v>18</v>
      </c>
      <c r="EX32" s="81">
        <f t="shared" si="135"/>
        <v>23</v>
      </c>
      <c r="EY32" s="81"/>
      <c r="EZ32" s="81">
        <f t="shared" si="136"/>
        <v>18</v>
      </c>
      <c r="FA32" s="81" t="e">
        <f>IF(P32=#REF!,IF(J32&lt;#REF!,#REF!,FE32),#REF!)</f>
        <v>#REF!</v>
      </c>
      <c r="FB32" s="81" t="e">
        <f>IF(P32=#REF!,IF(J32&lt;#REF!,0,1))</f>
        <v>#REF!</v>
      </c>
      <c r="FC32" s="81" t="e">
        <f>IF(AND(EZ32&gt;=21,EZ32&lt;&gt;0),EZ32,IF(P32&lt;#REF!,"СТОП",FA32+FB32))</f>
        <v>#REF!</v>
      </c>
      <c r="FD32" s="81"/>
      <c r="FE32" s="81">
        <v>15</v>
      </c>
      <c r="FF32" s="81">
        <v>16</v>
      </c>
      <c r="FG32" s="81"/>
      <c r="FH32" s="82">
        <f t="shared" si="137"/>
        <v>0</v>
      </c>
      <c r="FI32" s="82">
        <f t="shared" si="138"/>
        <v>0</v>
      </c>
      <c r="FJ32" s="82">
        <f t="shared" si="139"/>
        <v>0</v>
      </c>
      <c r="FK32" s="82">
        <f t="shared" si="140"/>
        <v>0</v>
      </c>
      <c r="FL32" s="82">
        <f t="shared" si="141"/>
        <v>0</v>
      </c>
      <c r="FM32" s="82">
        <f t="shared" si="142"/>
        <v>0</v>
      </c>
      <c r="FN32" s="82">
        <f t="shared" si="143"/>
        <v>0</v>
      </c>
      <c r="FO32" s="82">
        <f t="shared" si="144"/>
        <v>0</v>
      </c>
      <c r="FP32" s="82">
        <f t="shared" si="145"/>
        <v>0</v>
      </c>
      <c r="FQ32" s="82">
        <f t="shared" si="146"/>
        <v>0</v>
      </c>
      <c r="FR32" s="82">
        <f t="shared" si="147"/>
        <v>0</v>
      </c>
      <c r="FS32" s="82">
        <f t="shared" si="148"/>
        <v>0</v>
      </c>
      <c r="FT32" s="82">
        <f t="shared" si="149"/>
        <v>0</v>
      </c>
      <c r="FU32" s="82">
        <f t="shared" si="150"/>
        <v>0</v>
      </c>
      <c r="FV32" s="82">
        <f t="shared" si="151"/>
        <v>0</v>
      </c>
      <c r="FW32" s="82">
        <f t="shared" si="152"/>
        <v>0</v>
      </c>
      <c r="FX32" s="82">
        <f t="shared" si="153"/>
        <v>0</v>
      </c>
      <c r="FY32" s="82">
        <f t="shared" si="154"/>
        <v>3</v>
      </c>
      <c r="FZ32" s="82">
        <f t="shared" si="155"/>
        <v>0</v>
      </c>
      <c r="GA32" s="82">
        <f t="shared" si="156"/>
        <v>0</v>
      </c>
      <c r="GB32" s="82">
        <f t="shared" si="157"/>
        <v>0</v>
      </c>
      <c r="GC32" s="82">
        <f t="shared" si="158"/>
        <v>0</v>
      </c>
      <c r="GD32" s="82">
        <f t="shared" si="159"/>
        <v>3</v>
      </c>
      <c r="GE32" s="82">
        <f t="shared" si="160"/>
        <v>0</v>
      </c>
      <c r="GF32" s="82">
        <f t="shared" si="161"/>
        <v>0</v>
      </c>
      <c r="GG32" s="82">
        <f t="shared" si="162"/>
        <v>0</v>
      </c>
      <c r="GH32" s="82">
        <f t="shared" si="163"/>
        <v>0</v>
      </c>
      <c r="GI32" s="82">
        <f t="shared" si="164"/>
        <v>0</v>
      </c>
      <c r="GJ32" s="82">
        <f t="shared" si="165"/>
        <v>0</v>
      </c>
      <c r="GK32" s="82">
        <f t="shared" si="166"/>
        <v>0</v>
      </c>
      <c r="GL32" s="82">
        <f t="shared" si="167"/>
        <v>0</v>
      </c>
      <c r="GM32" s="82">
        <f t="shared" si="168"/>
        <v>0</v>
      </c>
      <c r="GN32" s="82">
        <f t="shared" si="169"/>
        <v>0</v>
      </c>
      <c r="GO32" s="82">
        <f t="shared" si="170"/>
        <v>0</v>
      </c>
      <c r="GP32" s="82">
        <f t="shared" si="171"/>
        <v>0</v>
      </c>
      <c r="GQ32" s="82">
        <f t="shared" si="172"/>
        <v>0</v>
      </c>
      <c r="GR32" s="82">
        <f t="shared" si="173"/>
        <v>0</v>
      </c>
      <c r="GS32" s="82">
        <f t="shared" si="174"/>
        <v>0</v>
      </c>
      <c r="GT32" s="82">
        <f t="shared" si="175"/>
        <v>0</v>
      </c>
      <c r="GU32" s="82">
        <f t="shared" si="176"/>
        <v>0</v>
      </c>
      <c r="GV32" s="82">
        <f t="shared" si="177"/>
        <v>0</v>
      </c>
      <c r="GW32" s="82">
        <f t="shared" si="178"/>
        <v>0</v>
      </c>
      <c r="GX32" s="82">
        <f t="shared" si="179"/>
        <v>0</v>
      </c>
      <c r="GY32" s="82">
        <f t="shared" si="180"/>
        <v>0</v>
      </c>
      <c r="GZ32" s="82">
        <f t="shared" si="181"/>
        <v>0</v>
      </c>
      <c r="HA32" s="82">
        <f t="shared" si="182"/>
        <v>0</v>
      </c>
      <c r="HB32" s="82">
        <f t="shared" si="183"/>
        <v>0</v>
      </c>
      <c r="HC32" s="82">
        <f t="shared" si="184"/>
        <v>0</v>
      </c>
      <c r="HD32" s="82">
        <f t="shared" si="185"/>
        <v>0</v>
      </c>
      <c r="HE32" s="82">
        <f t="shared" si="186"/>
        <v>0</v>
      </c>
      <c r="HF32" s="82">
        <f t="shared" si="187"/>
        <v>0</v>
      </c>
      <c r="HG32" s="82">
        <f t="shared" si="188"/>
        <v>0</v>
      </c>
      <c r="HH32" s="82">
        <f t="shared" si="189"/>
        <v>0</v>
      </c>
      <c r="HI32" s="82">
        <f t="shared" si="190"/>
        <v>0</v>
      </c>
      <c r="HJ32" s="82">
        <f t="shared" si="191"/>
        <v>0</v>
      </c>
      <c r="HK32" s="82">
        <f t="shared" si="192"/>
        <v>0</v>
      </c>
      <c r="HL32" s="82">
        <f t="shared" si="193"/>
        <v>0</v>
      </c>
      <c r="HM32" s="82">
        <f t="shared" si="194"/>
        <v>0</v>
      </c>
      <c r="HN32" s="82">
        <f t="shared" si="195"/>
        <v>0</v>
      </c>
      <c r="HO32" s="82">
        <f t="shared" si="196"/>
        <v>0</v>
      </c>
      <c r="HP32" s="82">
        <f t="shared" si="197"/>
        <v>0</v>
      </c>
      <c r="HQ32" s="82">
        <f t="shared" si="198"/>
        <v>0</v>
      </c>
      <c r="HR32" s="82">
        <f t="shared" si="199"/>
        <v>0</v>
      </c>
      <c r="HS32" s="82">
        <f t="shared" si="200"/>
        <v>58</v>
      </c>
      <c r="HT32" s="82">
        <f t="shared" si="201"/>
        <v>0</v>
      </c>
      <c r="HU32" s="82">
        <f t="shared" si="202"/>
        <v>0</v>
      </c>
      <c r="HV32" s="82">
        <f t="shared" si="203"/>
        <v>0</v>
      </c>
      <c r="HW32" s="82">
        <f t="shared" si="204"/>
        <v>0</v>
      </c>
      <c r="HX32" s="82">
        <f t="shared" si="205"/>
        <v>58</v>
      </c>
      <c r="HY32" s="82">
        <f t="shared" si="206"/>
        <v>0</v>
      </c>
      <c r="HZ32" s="82">
        <f t="shared" si="207"/>
        <v>0</v>
      </c>
      <c r="IA32" s="82">
        <f t="shared" si="208"/>
        <v>0</v>
      </c>
      <c r="IB32" s="82">
        <f t="shared" si="209"/>
        <v>0</v>
      </c>
      <c r="IC32" s="82">
        <f t="shared" si="210"/>
        <v>0</v>
      </c>
      <c r="ID32" s="82">
        <f t="shared" si="211"/>
        <v>0</v>
      </c>
      <c r="IE32" s="82">
        <f t="shared" si="212"/>
        <v>0</v>
      </c>
      <c r="IF32" s="82">
        <f t="shared" si="213"/>
        <v>0</v>
      </c>
      <c r="IG32" s="82">
        <f t="shared" si="214"/>
        <v>0</v>
      </c>
      <c r="IH32" s="82">
        <f t="shared" si="215"/>
        <v>0</v>
      </c>
      <c r="II32" s="82">
        <f t="shared" si="216"/>
        <v>0</v>
      </c>
      <c r="IJ32" s="82">
        <f t="shared" si="217"/>
        <v>0</v>
      </c>
      <c r="IK32" s="82">
        <f t="shared" si="218"/>
        <v>0</v>
      </c>
      <c r="IL32" s="82">
        <f t="shared" si="219"/>
        <v>0</v>
      </c>
      <c r="IM32" s="82">
        <f t="shared" si="220"/>
        <v>0</v>
      </c>
      <c r="IN32" s="82">
        <f t="shared" si="221"/>
        <v>0</v>
      </c>
      <c r="IO32" s="82">
        <f t="shared" si="222"/>
        <v>0</v>
      </c>
      <c r="IP32" s="82">
        <f t="shared" si="223"/>
        <v>0</v>
      </c>
      <c r="IQ32" s="82">
        <f t="shared" si="224"/>
        <v>0</v>
      </c>
      <c r="IR32" s="82">
        <f t="shared" si="225"/>
        <v>0</v>
      </c>
      <c r="IS32" s="82">
        <f t="shared" si="226"/>
        <v>0</v>
      </c>
      <c r="IT32" s="82">
        <f t="shared" si="227"/>
        <v>0</v>
      </c>
      <c r="IU32" s="82">
        <f t="shared" si="228"/>
        <v>0</v>
      </c>
      <c r="IV32" s="81"/>
    </row>
    <row r="33" spans="1:256" s="84" customFormat="1" ht="198">
      <c r="A33" s="70">
        <v>24</v>
      </c>
      <c r="B33" s="57">
        <v>23</v>
      </c>
      <c r="C33" s="86" t="s">
        <v>208</v>
      </c>
      <c r="D33" s="89" t="s">
        <v>34</v>
      </c>
      <c r="E33" s="66" t="s">
        <v>191</v>
      </c>
      <c r="F33" s="58" t="s">
        <v>43</v>
      </c>
      <c r="G33" s="57" t="s">
        <v>47</v>
      </c>
      <c r="H33" s="44">
        <v>21</v>
      </c>
      <c r="I33" s="101">
        <v>0</v>
      </c>
      <c r="J33" s="101">
        <v>19</v>
      </c>
      <c r="K33" s="45">
        <v>2</v>
      </c>
      <c r="L33" s="46">
        <v>16</v>
      </c>
      <c r="M33" s="101">
        <v>5</v>
      </c>
      <c r="N33" s="101">
        <v>20</v>
      </c>
      <c r="O33" s="62">
        <v>1</v>
      </c>
      <c r="P33" s="153">
        <f t="shared" si="0"/>
        <v>8</v>
      </c>
      <c r="Q33" s="80"/>
      <c r="R33" s="81"/>
      <c r="S33" s="80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  <c r="IQ33" s="82"/>
      <c r="IR33" s="82"/>
      <c r="IS33" s="82"/>
      <c r="IT33" s="82"/>
      <c r="IU33" s="82"/>
      <c r="IV33" s="81"/>
    </row>
    <row r="34" spans="1:256" s="5" customFormat="1" ht="198">
      <c r="A34" s="70">
        <v>25</v>
      </c>
      <c r="B34" s="57">
        <v>47</v>
      </c>
      <c r="C34" s="86" t="s">
        <v>92</v>
      </c>
      <c r="D34" s="88" t="s">
        <v>34</v>
      </c>
      <c r="E34" s="66" t="s">
        <v>35</v>
      </c>
      <c r="F34" s="58" t="s">
        <v>192</v>
      </c>
      <c r="G34" s="57" t="s">
        <v>36</v>
      </c>
      <c r="H34" s="44">
        <v>15</v>
      </c>
      <c r="I34" s="101">
        <v>6</v>
      </c>
      <c r="J34" s="101">
        <v>22</v>
      </c>
      <c r="K34" s="45">
        <v>0</v>
      </c>
      <c r="L34" s="46">
        <v>29</v>
      </c>
      <c r="M34" s="101">
        <v>0</v>
      </c>
      <c r="N34" s="101">
        <v>26</v>
      </c>
      <c r="O34" s="62">
        <v>0</v>
      </c>
      <c r="P34" s="153">
        <f t="shared" si="0"/>
        <v>6</v>
      </c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3"/>
      <c r="DX34" s="53"/>
      <c r="DY34" s="53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4"/>
      <c r="ER34" s="54"/>
      <c r="ES34" s="54"/>
      <c r="ET34" s="54"/>
      <c r="EU34" s="54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</row>
    <row r="35" spans="1:256" s="5" customFormat="1" ht="99">
      <c r="A35" s="70">
        <v>26</v>
      </c>
      <c r="B35" s="57">
        <v>188</v>
      </c>
      <c r="C35" s="86" t="s">
        <v>106</v>
      </c>
      <c r="D35" s="89" t="s">
        <v>28</v>
      </c>
      <c r="E35" s="66" t="s">
        <v>54</v>
      </c>
      <c r="F35" s="58" t="s">
        <v>43</v>
      </c>
      <c r="G35" s="57" t="s">
        <v>36</v>
      </c>
      <c r="H35" s="44">
        <v>20</v>
      </c>
      <c r="I35" s="101">
        <v>1</v>
      </c>
      <c r="J35" s="101">
        <v>21</v>
      </c>
      <c r="K35" s="45">
        <v>0</v>
      </c>
      <c r="L35" s="46">
        <v>23</v>
      </c>
      <c r="M35" s="101">
        <v>0</v>
      </c>
      <c r="N35" s="101">
        <v>18</v>
      </c>
      <c r="O35" s="62">
        <v>3</v>
      </c>
      <c r="P35" s="153">
        <f t="shared" si="0"/>
        <v>4</v>
      </c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3"/>
      <c r="DX35" s="53"/>
      <c r="DY35" s="53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4"/>
      <c r="ER35" s="54"/>
      <c r="ES35" s="54"/>
      <c r="ET35" s="54"/>
      <c r="EU35" s="54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  <c r="IU35" s="52"/>
      <c r="IV35" s="52"/>
    </row>
    <row r="36" spans="1:256" s="5" customFormat="1" ht="198">
      <c r="A36" s="70">
        <v>27</v>
      </c>
      <c r="B36" s="57">
        <v>110</v>
      </c>
      <c r="C36" s="86" t="s">
        <v>212</v>
      </c>
      <c r="D36" s="89" t="s">
        <v>34</v>
      </c>
      <c r="E36" s="66" t="s">
        <v>123</v>
      </c>
      <c r="F36" s="58" t="s">
        <v>124</v>
      </c>
      <c r="G36" s="57" t="s">
        <v>105</v>
      </c>
      <c r="H36" s="44">
        <v>24</v>
      </c>
      <c r="I36" s="101">
        <v>0</v>
      </c>
      <c r="J36" s="101">
        <v>20</v>
      </c>
      <c r="K36" s="45">
        <v>1</v>
      </c>
      <c r="L36" s="46">
        <v>26</v>
      </c>
      <c r="M36" s="101">
        <v>0</v>
      </c>
      <c r="N36" s="101">
        <v>19</v>
      </c>
      <c r="O36" s="62">
        <v>2</v>
      </c>
      <c r="P36" s="153">
        <f t="shared" si="0"/>
        <v>3</v>
      </c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3"/>
      <c r="DX36" s="53"/>
      <c r="DY36" s="53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4"/>
      <c r="ER36" s="54"/>
      <c r="ES36" s="54"/>
      <c r="ET36" s="54"/>
      <c r="EU36" s="54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</row>
    <row r="37" spans="1:256" ht="99.75" thickBot="1">
      <c r="A37" s="73">
        <v>28</v>
      </c>
      <c r="B37" s="59">
        <v>9</v>
      </c>
      <c r="C37" s="87" t="s">
        <v>220</v>
      </c>
      <c r="D37" s="164" t="s">
        <v>28</v>
      </c>
      <c r="E37" s="68" t="s">
        <v>113</v>
      </c>
      <c r="F37" s="67" t="s">
        <v>43</v>
      </c>
      <c r="G37" s="59" t="s">
        <v>47</v>
      </c>
      <c r="H37" s="48">
        <v>19</v>
      </c>
      <c r="I37" s="115">
        <v>2</v>
      </c>
      <c r="J37" s="115">
        <v>27</v>
      </c>
      <c r="K37" s="49">
        <v>0</v>
      </c>
      <c r="L37" s="50">
        <v>20</v>
      </c>
      <c r="M37" s="115">
        <v>1</v>
      </c>
      <c r="N37" s="115" t="s">
        <v>4</v>
      </c>
      <c r="O37" s="63">
        <v>0</v>
      </c>
      <c r="P37" s="154">
        <f t="shared" si="0"/>
        <v>3</v>
      </c>
      <c r="Q37" s="7"/>
      <c r="R37" s="6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6"/>
      <c r="EC37" s="6"/>
      <c r="ED37" s="6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8"/>
      <c r="EW37" s="8"/>
      <c r="EX37" s="8"/>
      <c r="EY37" s="8"/>
      <c r="EZ37" s="8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40" spans="1:156" ht="99">
      <c r="A40" s="51" t="s">
        <v>21</v>
      </c>
      <c r="B40" s="51"/>
      <c r="C40" s="51"/>
      <c r="D40" s="93"/>
      <c r="E40" s="78"/>
      <c r="F40" s="78"/>
      <c r="G40" s="76"/>
      <c r="R40" s="1"/>
      <c r="EB40" s="1"/>
      <c r="EC40" s="1"/>
      <c r="ED40" s="1"/>
      <c r="EV40" s="1"/>
      <c r="EW40" s="1"/>
      <c r="EX40" s="1"/>
      <c r="EY40" s="1"/>
      <c r="EZ40" s="1"/>
    </row>
    <row r="41" spans="1:156" ht="99">
      <c r="A41" s="51" t="s">
        <v>61</v>
      </c>
      <c r="B41" s="51"/>
      <c r="C41" s="51"/>
      <c r="D41" s="93"/>
      <c r="E41" s="78"/>
      <c r="F41" s="78"/>
      <c r="G41" s="76"/>
      <c r="R41" s="1"/>
      <c r="EB41" s="1"/>
      <c r="EC41" s="1"/>
      <c r="ED41" s="1"/>
      <c r="EV41" s="1"/>
      <c r="EW41" s="1"/>
      <c r="EX41" s="1"/>
      <c r="EY41" s="1"/>
      <c r="EZ41" s="1"/>
    </row>
    <row r="42" spans="1:156" ht="13.5" customHeight="1">
      <c r="A42" s="51"/>
      <c r="B42" s="51"/>
      <c r="C42" s="51"/>
      <c r="D42" s="51"/>
      <c r="E42" s="51"/>
      <c r="F42" s="51"/>
      <c r="G42" s="51"/>
      <c r="R42" s="1"/>
      <c r="EB42" s="1"/>
      <c r="EC42" s="1"/>
      <c r="ED42" s="1"/>
      <c r="EV42" s="1"/>
      <c r="EW42" s="1"/>
      <c r="EX42" s="1"/>
      <c r="EY42" s="1"/>
      <c r="EZ42" s="1"/>
    </row>
    <row r="43" spans="1:156" ht="92.25">
      <c r="A43" s="51" t="s">
        <v>32</v>
      </c>
      <c r="B43" s="51"/>
      <c r="C43" s="51"/>
      <c r="D43" s="51"/>
      <c r="E43" s="51"/>
      <c r="F43" s="51"/>
      <c r="G43" s="51"/>
      <c r="R43" s="1"/>
      <c r="EB43" s="1"/>
      <c r="EC43" s="1"/>
      <c r="ED43" s="1"/>
      <c r="EV43" s="1"/>
      <c r="EW43" s="1"/>
      <c r="EX43" s="1"/>
      <c r="EY43" s="1"/>
      <c r="EZ43" s="1"/>
    </row>
    <row r="44" spans="1:156" ht="92.25">
      <c r="A44" s="64" t="s">
        <v>33</v>
      </c>
      <c r="B44" s="64"/>
      <c r="C44" s="64"/>
      <c r="D44" s="64"/>
      <c r="E44" s="64"/>
      <c r="F44" s="64"/>
      <c r="G44" s="64"/>
      <c r="R44" s="1"/>
      <c r="EB44" s="1"/>
      <c r="EC44" s="1"/>
      <c r="ED44" s="1"/>
      <c r="EV44" s="1"/>
      <c r="EW44" s="1"/>
      <c r="EX44" s="1"/>
      <c r="EY44" s="1"/>
      <c r="EZ44" s="1"/>
    </row>
  </sheetData>
  <sheetProtection formatCells="0" formatColumns="0" formatRows="0" insertColumns="0" insertRows="0" insertHyperlinks="0" deleteColumns="0" deleteRows="0" autoFilter="0" pivotTables="0"/>
  <mergeCells count="28">
    <mergeCell ref="L7:M7"/>
    <mergeCell ref="N7:O7"/>
    <mergeCell ref="Q7:Q9"/>
    <mergeCell ref="H8:H9"/>
    <mergeCell ref="I8:I9"/>
    <mergeCell ref="J8:J9"/>
    <mergeCell ref="K8:K9"/>
    <mergeCell ref="L8:L9"/>
    <mergeCell ref="M8:M9"/>
    <mergeCell ref="N8:N9"/>
    <mergeCell ref="O8:O9"/>
    <mergeCell ref="P7:P9"/>
    <mergeCell ref="F7:F9"/>
    <mergeCell ref="Q1:Q4"/>
    <mergeCell ref="A2:P2"/>
    <mergeCell ref="A3:P3"/>
    <mergeCell ref="A4:P4"/>
    <mergeCell ref="A5:P5"/>
    <mergeCell ref="H6:K6"/>
    <mergeCell ref="L6:O6"/>
    <mergeCell ref="A7:A9"/>
    <mergeCell ref="B7:B9"/>
    <mergeCell ref="C7:C9"/>
    <mergeCell ref="D7:D9"/>
    <mergeCell ref="E7:E9"/>
    <mergeCell ref="G7:G9"/>
    <mergeCell ref="H7:I7"/>
    <mergeCell ref="J7:K7"/>
  </mergeCells>
  <dataValidations count="1">
    <dataValidation errorStyle="warning" type="decimal" allowBlank="1" showInputMessage="1" showErrorMessage="1" error="Укажите правильно занимаемое мотокроссменом место&#10;Место должно быть  от 1 до 60" sqref="N10:N37 H10:H33 J10:J33 L10:L37">
      <formula1>1</formula1>
      <formula2>60</formula2>
    </dataValidation>
  </dataValidations>
  <printOptions horizontalCentered="1"/>
  <pageMargins left="0.35" right="0.2362204724409449" top="0.15748031496062992" bottom="0.35433070866141736" header="0.5118110236220472" footer="0.5118110236220472"/>
  <pageSetup fitToHeight="2" fitToWidth="1" horizontalDpi="300" verticalDpi="300" orientation="landscape" paperSize="9" scale="1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6">
    <pageSetUpPr fitToPage="1"/>
  </sheetPr>
  <dimension ref="A1:IV47"/>
  <sheetViews>
    <sheetView zoomScale="20" zoomScaleNormal="20" zoomScalePageLayoutView="75" workbookViewId="0" topLeftCell="A1">
      <selection activeCell="E12" sqref="E12"/>
    </sheetView>
  </sheetViews>
  <sheetFormatPr defaultColWidth="9.140625" defaultRowHeight="12.75"/>
  <cols>
    <col min="1" max="1" width="31.57421875" style="3" customWidth="1"/>
    <col min="2" max="2" width="91.57421875" style="3" customWidth="1"/>
    <col min="3" max="3" width="159.140625" style="3" customWidth="1"/>
    <col min="4" max="4" width="27.00390625" style="3" customWidth="1"/>
    <col min="5" max="5" width="255.8515625" style="3" customWidth="1"/>
    <col min="6" max="6" width="255.7109375" style="3" customWidth="1"/>
    <col min="7" max="7" width="71.57421875" style="3" customWidth="1"/>
    <col min="8" max="8" width="23.00390625" style="3" customWidth="1"/>
    <col min="9" max="9" width="26.57421875" style="3" customWidth="1"/>
    <col min="10" max="10" width="23.00390625" style="3" customWidth="1"/>
    <col min="11" max="11" width="28.00390625" style="3" customWidth="1"/>
    <col min="12" max="12" width="23.00390625" style="3" customWidth="1"/>
    <col min="13" max="13" width="26.57421875" style="3" customWidth="1"/>
    <col min="14" max="14" width="23.00390625" style="3" customWidth="1"/>
    <col min="15" max="15" width="28.00390625" style="3" customWidth="1"/>
    <col min="16" max="16" width="39.421875" style="3" customWidth="1"/>
    <col min="17" max="17" width="0.71875" style="1" hidden="1" customWidth="1"/>
    <col min="18" max="18" width="0" style="0" hidden="1" customWidth="1"/>
    <col min="19" max="19" width="7.57421875" style="1" hidden="1" customWidth="1"/>
    <col min="20" max="131" width="7.140625" style="1" hidden="1" customWidth="1"/>
    <col min="132" max="134" width="0" style="0" hidden="1" customWidth="1"/>
    <col min="135" max="148" width="8.57421875" style="1" hidden="1" customWidth="1"/>
    <col min="149" max="150" width="7.140625" style="1" hidden="1" customWidth="1"/>
    <col min="151" max="151" width="8.57421875" style="1" hidden="1" customWidth="1"/>
    <col min="152" max="152" width="8.7109375" style="2" hidden="1" customWidth="1"/>
    <col min="153" max="153" width="6.140625" style="2" hidden="1" customWidth="1"/>
    <col min="154" max="154" width="8.00390625" style="2" hidden="1" customWidth="1"/>
    <col min="155" max="155" width="3.7109375" style="2" hidden="1" customWidth="1"/>
    <col min="156" max="156" width="9.140625" style="2" hidden="1" customWidth="1"/>
    <col min="157" max="157" width="10.00390625" style="1" hidden="1" customWidth="1"/>
    <col min="158" max="158" width="8.140625" style="1" hidden="1" customWidth="1"/>
    <col min="159" max="159" width="7.57421875" style="1" hidden="1" customWidth="1"/>
    <col min="160" max="160" width="9.57421875" style="1" hidden="1" customWidth="1"/>
    <col min="161" max="161" width="5.57421875" style="1" hidden="1" customWidth="1"/>
    <col min="162" max="163" width="5.421875" style="1" hidden="1" customWidth="1"/>
    <col min="164" max="209" width="3.7109375" style="1" hidden="1" customWidth="1"/>
    <col min="210" max="210" width="7.421875" style="1" hidden="1" customWidth="1"/>
    <col min="211" max="231" width="3.7109375" style="1" hidden="1" customWidth="1"/>
    <col min="232" max="232" width="5.421875" style="1" hidden="1" customWidth="1"/>
    <col min="233" max="233" width="5.7109375" style="1" hidden="1" customWidth="1"/>
    <col min="234" max="254" width="3.7109375" style="1" hidden="1" customWidth="1"/>
    <col min="255" max="255" width="5.00390625" style="1" hidden="1" customWidth="1"/>
    <col min="256" max="16384" width="5.140625" style="1" hidden="1" customWidth="1"/>
  </cols>
  <sheetData>
    <row r="1" spans="1:256" ht="295.5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69"/>
      <c r="R1" s="14"/>
      <c r="S1" s="100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4"/>
      <c r="EC1" s="14"/>
      <c r="ED1" s="14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6"/>
      <c r="EW1" s="16"/>
      <c r="EX1" s="16"/>
      <c r="EY1" s="16"/>
      <c r="EZ1" s="16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194.25" customHeight="1">
      <c r="A2" s="171" t="s">
        <v>277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0"/>
      <c r="R2" s="14"/>
      <c r="S2" s="17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4"/>
      <c r="EC2" s="14"/>
      <c r="ED2" s="14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6"/>
      <c r="EW2" s="16"/>
      <c r="EX2" s="16"/>
      <c r="EY2" s="16"/>
      <c r="EZ2" s="16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87.75" customHeight="1">
      <c r="A3" s="171" t="s">
        <v>273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0"/>
      <c r="R3" s="14"/>
      <c r="S3" s="18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4"/>
      <c r="EC3" s="14"/>
      <c r="ED3" s="14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6"/>
      <c r="EW3" s="16"/>
      <c r="EX3" s="16"/>
      <c r="EY3" s="16"/>
      <c r="EZ3" s="16"/>
      <c r="FA3" s="15"/>
      <c r="FB3" s="15"/>
      <c r="FC3" s="15"/>
      <c r="FD3" s="15"/>
      <c r="FE3" s="15"/>
      <c r="FF3" s="15"/>
      <c r="FG3" s="15"/>
      <c r="FH3" s="19"/>
      <c r="FI3" s="19"/>
      <c r="FJ3" s="19"/>
      <c r="FK3" s="20"/>
      <c r="FL3" s="20"/>
      <c r="FM3" s="20"/>
      <c r="FN3" s="20"/>
      <c r="FO3" s="21"/>
      <c r="FP3" s="21"/>
      <c r="FQ3" s="21"/>
      <c r="FR3" s="21"/>
      <c r="FS3" s="21"/>
      <c r="FT3" s="21" t="s">
        <v>15</v>
      </c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s="4" customFormat="1" ht="93.75" customHeight="1">
      <c r="A4" s="172" t="s">
        <v>274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0"/>
      <c r="R4" s="22"/>
      <c r="S4" s="23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2"/>
      <c r="EC4" s="22"/>
      <c r="ED4" s="22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3"/>
      <c r="EW4" s="23"/>
      <c r="EX4" s="23"/>
      <c r="EY4" s="23"/>
      <c r="EZ4" s="23"/>
      <c r="FA4" s="24"/>
      <c r="FB4" s="24"/>
      <c r="FC4" s="24"/>
      <c r="FD4" s="24"/>
      <c r="FE4" s="24"/>
      <c r="FF4" s="24"/>
      <c r="FG4" s="24"/>
      <c r="FH4" s="25"/>
      <c r="FI4" s="25" t="s">
        <v>6</v>
      </c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 t="s">
        <v>7</v>
      </c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 t="s">
        <v>8</v>
      </c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 t="s">
        <v>9</v>
      </c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6"/>
    </row>
    <row r="5" spans="1:256" s="4" customFormat="1" ht="96.75">
      <c r="A5" s="173" t="s">
        <v>77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27"/>
      <c r="R5" s="22"/>
      <c r="S5" s="28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2"/>
      <c r="EC5" s="22"/>
      <c r="ED5" s="22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3"/>
      <c r="EW5" s="23"/>
      <c r="EX5" s="23"/>
      <c r="EY5" s="23"/>
      <c r="EZ5" s="23"/>
      <c r="FA5" s="24"/>
      <c r="FB5" s="24"/>
      <c r="FC5" s="24"/>
      <c r="FD5" s="24"/>
      <c r="FE5" s="24"/>
      <c r="FF5" s="24"/>
      <c r="FG5" s="24"/>
      <c r="FH5" s="25">
        <v>1</v>
      </c>
      <c r="FI5" s="25">
        <v>2</v>
      </c>
      <c r="FJ5" s="25">
        <v>3</v>
      </c>
      <c r="FK5" s="25">
        <v>4</v>
      </c>
      <c r="FL5" s="25">
        <v>5</v>
      </c>
      <c r="FM5" s="25">
        <v>6</v>
      </c>
      <c r="FN5" s="25">
        <v>7</v>
      </c>
      <c r="FO5" s="25">
        <v>8</v>
      </c>
      <c r="FP5" s="25">
        <v>9</v>
      </c>
      <c r="FQ5" s="25">
        <v>10</v>
      </c>
      <c r="FR5" s="25">
        <v>11</v>
      </c>
      <c r="FS5" s="25">
        <v>12</v>
      </c>
      <c r="FT5" s="25">
        <v>13</v>
      </c>
      <c r="FU5" s="25">
        <v>14</v>
      </c>
      <c r="FV5" s="25">
        <v>15</v>
      </c>
      <c r="FW5" s="25">
        <v>16</v>
      </c>
      <c r="FX5" s="25">
        <v>17</v>
      </c>
      <c r="FY5" s="25">
        <v>18</v>
      </c>
      <c r="FZ5" s="25">
        <v>19</v>
      </c>
      <c r="GA5" s="25">
        <v>20</v>
      </c>
      <c r="GB5" s="25">
        <v>21</v>
      </c>
      <c r="GC5" s="25" t="s">
        <v>4</v>
      </c>
      <c r="GD5" s="25" t="s">
        <v>18</v>
      </c>
      <c r="GE5" s="25">
        <v>1</v>
      </c>
      <c r="GF5" s="25">
        <v>2</v>
      </c>
      <c r="GG5" s="25">
        <v>3</v>
      </c>
      <c r="GH5" s="25">
        <v>4</v>
      </c>
      <c r="GI5" s="25">
        <v>5</v>
      </c>
      <c r="GJ5" s="25">
        <v>6</v>
      </c>
      <c r="GK5" s="25">
        <v>7</v>
      </c>
      <c r="GL5" s="25">
        <v>8</v>
      </c>
      <c r="GM5" s="25">
        <v>9</v>
      </c>
      <c r="GN5" s="25">
        <v>10</v>
      </c>
      <c r="GO5" s="25">
        <v>11</v>
      </c>
      <c r="GP5" s="25">
        <v>12</v>
      </c>
      <c r="GQ5" s="25">
        <v>13</v>
      </c>
      <c r="GR5" s="25">
        <v>14</v>
      </c>
      <c r="GS5" s="25">
        <v>15</v>
      </c>
      <c r="GT5" s="25">
        <v>16</v>
      </c>
      <c r="GU5" s="25">
        <v>17</v>
      </c>
      <c r="GV5" s="25">
        <v>18</v>
      </c>
      <c r="GW5" s="25">
        <v>19</v>
      </c>
      <c r="GX5" s="25">
        <v>20</v>
      </c>
      <c r="GY5" s="25">
        <v>21</v>
      </c>
      <c r="GZ5" s="25" t="s">
        <v>5</v>
      </c>
      <c r="HA5" s="25" t="s">
        <v>17</v>
      </c>
      <c r="HB5" s="25">
        <v>1</v>
      </c>
      <c r="HC5" s="25">
        <v>2</v>
      </c>
      <c r="HD5" s="25">
        <v>3</v>
      </c>
      <c r="HE5" s="25">
        <v>4</v>
      </c>
      <c r="HF5" s="25">
        <v>5</v>
      </c>
      <c r="HG5" s="25">
        <v>6</v>
      </c>
      <c r="HH5" s="25">
        <v>7</v>
      </c>
      <c r="HI5" s="25">
        <v>8</v>
      </c>
      <c r="HJ5" s="25">
        <v>9</v>
      </c>
      <c r="HK5" s="25">
        <v>10</v>
      </c>
      <c r="HL5" s="25">
        <v>11</v>
      </c>
      <c r="HM5" s="25">
        <v>12</v>
      </c>
      <c r="HN5" s="25">
        <v>13</v>
      </c>
      <c r="HO5" s="25">
        <v>14</v>
      </c>
      <c r="HP5" s="25">
        <v>15</v>
      </c>
      <c r="HQ5" s="25">
        <v>16</v>
      </c>
      <c r="HR5" s="25">
        <v>17</v>
      </c>
      <c r="HS5" s="25">
        <v>18</v>
      </c>
      <c r="HT5" s="25">
        <v>19</v>
      </c>
      <c r="HU5" s="25">
        <v>20</v>
      </c>
      <c r="HV5" s="25">
        <v>21</v>
      </c>
      <c r="HW5" s="25" t="s">
        <v>4</v>
      </c>
      <c r="HX5" s="25" t="s">
        <v>16</v>
      </c>
      <c r="HY5" s="25">
        <v>1</v>
      </c>
      <c r="HZ5" s="25">
        <v>2</v>
      </c>
      <c r="IA5" s="25">
        <v>3</v>
      </c>
      <c r="IB5" s="25">
        <v>4</v>
      </c>
      <c r="IC5" s="25">
        <v>5</v>
      </c>
      <c r="ID5" s="25">
        <v>6</v>
      </c>
      <c r="IE5" s="25">
        <v>7</v>
      </c>
      <c r="IF5" s="25">
        <v>8</v>
      </c>
      <c r="IG5" s="25">
        <v>9</v>
      </c>
      <c r="IH5" s="25">
        <v>10</v>
      </c>
      <c r="II5" s="25">
        <v>11</v>
      </c>
      <c r="IJ5" s="25">
        <v>12</v>
      </c>
      <c r="IK5" s="25">
        <v>13</v>
      </c>
      <c r="IL5" s="25">
        <v>14</v>
      </c>
      <c r="IM5" s="25">
        <v>15</v>
      </c>
      <c r="IN5" s="25">
        <v>16</v>
      </c>
      <c r="IO5" s="25">
        <v>17</v>
      </c>
      <c r="IP5" s="25">
        <v>18</v>
      </c>
      <c r="IQ5" s="25">
        <v>19</v>
      </c>
      <c r="IR5" s="25">
        <v>20</v>
      </c>
      <c r="IS5" s="25">
        <v>21</v>
      </c>
      <c r="IT5" s="25" t="s">
        <v>4</v>
      </c>
      <c r="IU5" s="25" t="s">
        <v>16</v>
      </c>
      <c r="IV5" s="26">
        <f>COUNT(FH5:IU5)</f>
        <v>84</v>
      </c>
    </row>
    <row r="6" spans="1:256" ht="121.5" customHeight="1" thickBot="1">
      <c r="A6" s="30"/>
      <c r="B6" s="30"/>
      <c r="C6" s="30"/>
      <c r="D6" s="30"/>
      <c r="E6" s="30"/>
      <c r="F6" s="30"/>
      <c r="G6" s="30"/>
      <c r="H6" s="174" t="s">
        <v>276</v>
      </c>
      <c r="I6" s="174"/>
      <c r="J6" s="174"/>
      <c r="K6" s="174"/>
      <c r="L6" s="174" t="s">
        <v>275</v>
      </c>
      <c r="M6" s="174"/>
      <c r="N6" s="174"/>
      <c r="O6" s="174"/>
      <c r="P6" s="31"/>
      <c r="Q6" s="32"/>
      <c r="R6" s="14"/>
      <c r="S6" s="33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4"/>
      <c r="EC6" s="14"/>
      <c r="ED6" s="14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6"/>
      <c r="EW6" s="16"/>
      <c r="EX6" s="16"/>
      <c r="EY6" s="16"/>
      <c r="EZ6" s="16"/>
      <c r="FA6" s="15"/>
      <c r="FB6" s="15"/>
      <c r="FC6" s="15"/>
      <c r="FD6" s="15"/>
      <c r="FE6" s="15"/>
      <c r="FF6" s="15"/>
      <c r="FG6" s="15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34"/>
    </row>
    <row r="7" spans="1:256" ht="44.25" customHeight="1" thickBot="1">
      <c r="A7" s="167" t="s">
        <v>30</v>
      </c>
      <c r="B7" s="176" t="s">
        <v>0</v>
      </c>
      <c r="C7" s="176" t="s">
        <v>31</v>
      </c>
      <c r="D7" s="167" t="s">
        <v>24</v>
      </c>
      <c r="E7" s="167" t="s">
        <v>22</v>
      </c>
      <c r="F7" s="167" t="s">
        <v>23</v>
      </c>
      <c r="G7" s="167" t="s">
        <v>1</v>
      </c>
      <c r="H7" s="179" t="s">
        <v>2</v>
      </c>
      <c r="I7" s="180"/>
      <c r="J7" s="179" t="s">
        <v>3</v>
      </c>
      <c r="K7" s="181"/>
      <c r="L7" s="179" t="s">
        <v>2</v>
      </c>
      <c r="M7" s="180"/>
      <c r="N7" s="179" t="s">
        <v>3</v>
      </c>
      <c r="O7" s="181"/>
      <c r="P7" s="167" t="s">
        <v>25</v>
      </c>
      <c r="Q7" s="182" t="s">
        <v>13</v>
      </c>
      <c r="R7" s="14"/>
      <c r="S7" s="36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4"/>
      <c r="EC7" s="14"/>
      <c r="ED7" s="14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6"/>
      <c r="EW7" s="16"/>
      <c r="EX7" s="16"/>
      <c r="EY7" s="16"/>
      <c r="EZ7" s="16"/>
      <c r="FA7" s="15"/>
      <c r="FB7" s="15"/>
      <c r="FC7" s="15"/>
      <c r="FD7" s="16"/>
      <c r="FE7" s="15"/>
      <c r="FF7" s="15"/>
      <c r="FG7" s="15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34"/>
    </row>
    <row r="8" spans="1:256" ht="45" customHeight="1">
      <c r="A8" s="175"/>
      <c r="B8" s="177"/>
      <c r="C8" s="177"/>
      <c r="D8" s="175"/>
      <c r="E8" s="175"/>
      <c r="F8" s="168"/>
      <c r="G8" s="175"/>
      <c r="H8" s="185" t="s">
        <v>10</v>
      </c>
      <c r="I8" s="187" t="s">
        <v>97</v>
      </c>
      <c r="J8" s="189" t="s">
        <v>10</v>
      </c>
      <c r="K8" s="190" t="s">
        <v>97</v>
      </c>
      <c r="L8" s="185" t="s">
        <v>10</v>
      </c>
      <c r="M8" s="187" t="s">
        <v>97</v>
      </c>
      <c r="N8" s="189" t="s">
        <v>10</v>
      </c>
      <c r="O8" s="190" t="s">
        <v>97</v>
      </c>
      <c r="P8" s="175"/>
      <c r="Q8" s="183"/>
      <c r="R8" s="14"/>
      <c r="S8" s="36"/>
      <c r="T8" s="15"/>
      <c r="U8" s="15" t="s">
        <v>6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 t="s">
        <v>7</v>
      </c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 t="s">
        <v>8</v>
      </c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 t="s">
        <v>9</v>
      </c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4"/>
      <c r="EC8" s="14"/>
      <c r="ED8" s="14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6"/>
      <c r="EW8" s="16">
        <v>1</v>
      </c>
      <c r="EX8" s="16">
        <v>2</v>
      </c>
      <c r="EY8" s="16"/>
      <c r="EZ8" s="16"/>
      <c r="FA8" s="15"/>
      <c r="FB8" s="15"/>
      <c r="FC8" s="15"/>
      <c r="FD8" s="15"/>
      <c r="FE8" s="15"/>
      <c r="FF8" s="15"/>
      <c r="FG8" s="15"/>
      <c r="FH8" s="19"/>
      <c r="FI8" s="19"/>
      <c r="FJ8" s="19"/>
      <c r="FK8" s="20"/>
      <c r="FL8" s="20"/>
      <c r="FM8" s="20"/>
      <c r="FN8" s="20"/>
      <c r="FO8" s="21"/>
      <c r="FP8" s="21"/>
      <c r="FQ8" s="21"/>
      <c r="FR8" s="21"/>
      <c r="FS8" s="21"/>
      <c r="FT8" s="21" t="s">
        <v>15</v>
      </c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114.75" customHeight="1" thickBot="1">
      <c r="A9" s="175"/>
      <c r="B9" s="178"/>
      <c r="C9" s="178"/>
      <c r="D9" s="175"/>
      <c r="E9" s="175"/>
      <c r="F9" s="168"/>
      <c r="G9" s="175"/>
      <c r="H9" s="186"/>
      <c r="I9" s="188"/>
      <c r="J9" s="186"/>
      <c r="K9" s="191"/>
      <c r="L9" s="186"/>
      <c r="M9" s="188"/>
      <c r="N9" s="186"/>
      <c r="O9" s="191"/>
      <c r="P9" s="175"/>
      <c r="Q9" s="184"/>
      <c r="R9" s="14"/>
      <c r="S9" s="37"/>
      <c r="T9" s="15">
        <v>1</v>
      </c>
      <c r="U9" s="15">
        <v>2</v>
      </c>
      <c r="V9" s="15">
        <v>3</v>
      </c>
      <c r="W9" s="15">
        <v>4</v>
      </c>
      <c r="X9" s="15">
        <v>5</v>
      </c>
      <c r="Y9" s="15">
        <v>6</v>
      </c>
      <c r="Z9" s="15">
        <v>7</v>
      </c>
      <c r="AA9" s="15">
        <v>8</v>
      </c>
      <c r="AB9" s="15">
        <v>9</v>
      </c>
      <c r="AC9" s="15">
        <v>10</v>
      </c>
      <c r="AD9" s="15">
        <v>11</v>
      </c>
      <c r="AE9" s="15">
        <v>12</v>
      </c>
      <c r="AF9" s="15">
        <v>13</v>
      </c>
      <c r="AG9" s="15">
        <v>14</v>
      </c>
      <c r="AH9" s="15">
        <v>15</v>
      </c>
      <c r="AI9" s="15">
        <v>16</v>
      </c>
      <c r="AJ9" s="15">
        <v>17</v>
      </c>
      <c r="AK9" s="15">
        <v>18</v>
      </c>
      <c r="AL9" s="15">
        <v>19</v>
      </c>
      <c r="AM9" s="15">
        <v>20</v>
      </c>
      <c r="AN9" s="15">
        <v>21</v>
      </c>
      <c r="AO9" s="15" t="s">
        <v>4</v>
      </c>
      <c r="AP9" s="15"/>
      <c r="AQ9" s="15">
        <v>1</v>
      </c>
      <c r="AR9" s="15">
        <v>2</v>
      </c>
      <c r="AS9" s="15">
        <v>3</v>
      </c>
      <c r="AT9" s="15">
        <v>4</v>
      </c>
      <c r="AU9" s="15">
        <v>5</v>
      </c>
      <c r="AV9" s="15">
        <v>6</v>
      </c>
      <c r="AW9" s="15">
        <v>7</v>
      </c>
      <c r="AX9" s="15">
        <v>8</v>
      </c>
      <c r="AY9" s="15">
        <v>9</v>
      </c>
      <c r="AZ9" s="15">
        <v>10</v>
      </c>
      <c r="BA9" s="15">
        <v>11</v>
      </c>
      <c r="BB9" s="15">
        <v>12</v>
      </c>
      <c r="BC9" s="15">
        <v>13</v>
      </c>
      <c r="BD9" s="15">
        <v>14</v>
      </c>
      <c r="BE9" s="15">
        <v>15</v>
      </c>
      <c r="BF9" s="15">
        <v>16</v>
      </c>
      <c r="BG9" s="15">
        <v>17</v>
      </c>
      <c r="BH9" s="15">
        <v>18</v>
      </c>
      <c r="BI9" s="15">
        <v>19</v>
      </c>
      <c r="BJ9" s="15">
        <v>20</v>
      </c>
      <c r="BK9" s="15"/>
      <c r="BL9" s="15" t="s">
        <v>5</v>
      </c>
      <c r="BM9" s="15"/>
      <c r="BN9" s="15">
        <v>1</v>
      </c>
      <c r="BO9" s="15">
        <v>2</v>
      </c>
      <c r="BP9" s="15">
        <v>3</v>
      </c>
      <c r="BQ9" s="15">
        <v>4</v>
      </c>
      <c r="BR9" s="15">
        <v>5</v>
      </c>
      <c r="BS9" s="15">
        <v>6</v>
      </c>
      <c r="BT9" s="15">
        <v>7</v>
      </c>
      <c r="BU9" s="15">
        <v>8</v>
      </c>
      <c r="BV9" s="15">
        <v>9</v>
      </c>
      <c r="BW9" s="15">
        <v>10</v>
      </c>
      <c r="BX9" s="15">
        <v>11</v>
      </c>
      <c r="BY9" s="15">
        <v>12</v>
      </c>
      <c r="BZ9" s="15">
        <v>13</v>
      </c>
      <c r="CA9" s="15">
        <v>14</v>
      </c>
      <c r="CB9" s="15">
        <v>15</v>
      </c>
      <c r="CC9" s="15">
        <v>16</v>
      </c>
      <c r="CD9" s="15">
        <v>17</v>
      </c>
      <c r="CE9" s="15">
        <v>18</v>
      </c>
      <c r="CF9" s="15">
        <v>19</v>
      </c>
      <c r="CG9" s="15">
        <v>20</v>
      </c>
      <c r="CH9" s="15">
        <v>21</v>
      </c>
      <c r="CI9" s="15">
        <v>22</v>
      </c>
      <c r="CJ9" s="15">
        <v>23</v>
      </c>
      <c r="CK9" s="15">
        <v>24</v>
      </c>
      <c r="CL9" s="15">
        <v>25</v>
      </c>
      <c r="CM9" s="15">
        <v>26</v>
      </c>
      <c r="CN9" s="15">
        <v>27</v>
      </c>
      <c r="CO9" s="15">
        <v>28</v>
      </c>
      <c r="CP9" s="15">
        <v>29</v>
      </c>
      <c r="CQ9" s="15">
        <v>30</v>
      </c>
      <c r="CR9" s="15">
        <v>31</v>
      </c>
      <c r="CS9" s="15">
        <v>32</v>
      </c>
      <c r="CT9" s="15">
        <v>33</v>
      </c>
      <c r="CU9" s="15">
        <v>34</v>
      </c>
      <c r="CV9" s="15">
        <v>35</v>
      </c>
      <c r="CW9" s="15">
        <v>36</v>
      </c>
      <c r="CX9" s="15">
        <v>37</v>
      </c>
      <c r="CY9" s="15">
        <v>38</v>
      </c>
      <c r="CZ9" s="15">
        <v>39</v>
      </c>
      <c r="DA9" s="15">
        <v>40</v>
      </c>
      <c r="DB9" s="15"/>
      <c r="DC9" s="15"/>
      <c r="DD9" s="15"/>
      <c r="DE9" s="15">
        <v>1</v>
      </c>
      <c r="DF9" s="15">
        <v>2</v>
      </c>
      <c r="DG9" s="15">
        <v>3</v>
      </c>
      <c r="DH9" s="15">
        <v>4</v>
      </c>
      <c r="DI9" s="15">
        <v>5</v>
      </c>
      <c r="DJ9" s="15">
        <v>6</v>
      </c>
      <c r="DK9" s="15">
        <v>7</v>
      </c>
      <c r="DL9" s="15">
        <v>8</v>
      </c>
      <c r="DM9" s="15">
        <v>9</v>
      </c>
      <c r="DN9" s="15">
        <v>10</v>
      </c>
      <c r="DO9" s="15">
        <v>11</v>
      </c>
      <c r="DP9" s="15">
        <v>12</v>
      </c>
      <c r="DQ9" s="15">
        <v>13</v>
      </c>
      <c r="DR9" s="15">
        <v>14</v>
      </c>
      <c r="DS9" s="15">
        <v>15</v>
      </c>
      <c r="DT9" s="15">
        <v>16</v>
      </c>
      <c r="DU9" s="15">
        <v>17</v>
      </c>
      <c r="DV9" s="15">
        <v>18</v>
      </c>
      <c r="DW9" s="15">
        <v>19</v>
      </c>
      <c r="DX9" s="15">
        <v>20</v>
      </c>
      <c r="DY9" s="15">
        <v>21</v>
      </c>
      <c r="DZ9" s="15">
        <v>22</v>
      </c>
      <c r="EA9" s="15">
        <v>23</v>
      </c>
      <c r="EB9" s="15">
        <v>24</v>
      </c>
      <c r="EC9" s="15">
        <v>25</v>
      </c>
      <c r="ED9" s="15">
        <v>26</v>
      </c>
      <c r="EE9" s="15">
        <v>27</v>
      </c>
      <c r="EF9" s="15">
        <v>28</v>
      </c>
      <c r="EG9" s="15">
        <v>29</v>
      </c>
      <c r="EH9" s="15">
        <v>30</v>
      </c>
      <c r="EI9" s="15">
        <v>31</v>
      </c>
      <c r="EJ9" s="15">
        <v>32</v>
      </c>
      <c r="EK9" s="15">
        <v>33</v>
      </c>
      <c r="EL9" s="15">
        <v>34</v>
      </c>
      <c r="EM9" s="15">
        <v>35</v>
      </c>
      <c r="EN9" s="15">
        <v>36</v>
      </c>
      <c r="EO9" s="15">
        <v>37</v>
      </c>
      <c r="EP9" s="15">
        <v>38</v>
      </c>
      <c r="EQ9" s="15">
        <v>39</v>
      </c>
      <c r="ER9" s="15">
        <v>40</v>
      </c>
      <c r="ES9" s="15"/>
      <c r="ET9" s="15"/>
      <c r="EU9" s="15"/>
      <c r="EV9" s="16"/>
      <c r="EW9" s="16"/>
      <c r="EX9" s="16"/>
      <c r="EY9" s="16"/>
      <c r="EZ9" s="16" t="s">
        <v>14</v>
      </c>
      <c r="FA9" s="15" t="s">
        <v>11</v>
      </c>
      <c r="FB9" s="15" t="s">
        <v>12</v>
      </c>
      <c r="FC9" s="38" t="s">
        <v>10</v>
      </c>
      <c r="FD9" s="15"/>
      <c r="FE9" s="15" t="s">
        <v>19</v>
      </c>
      <c r="FF9" s="15" t="s">
        <v>20</v>
      </c>
      <c r="FG9" s="15"/>
      <c r="FH9" s="21"/>
      <c r="FI9" s="21" t="s">
        <v>6</v>
      </c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 t="s">
        <v>7</v>
      </c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 t="s">
        <v>8</v>
      </c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 t="s">
        <v>9</v>
      </c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34"/>
    </row>
    <row r="10" spans="1:256" s="84" customFormat="1" ht="99">
      <c r="A10" s="55">
        <v>1</v>
      </c>
      <c r="B10" s="94">
        <v>761</v>
      </c>
      <c r="C10" s="60" t="s">
        <v>82</v>
      </c>
      <c r="D10" s="165" t="s">
        <v>28</v>
      </c>
      <c r="E10" s="65" t="s">
        <v>268</v>
      </c>
      <c r="F10" s="56" t="s">
        <v>269</v>
      </c>
      <c r="G10" s="55" t="s">
        <v>62</v>
      </c>
      <c r="H10" s="40">
        <v>1</v>
      </c>
      <c r="I10" s="102">
        <v>25</v>
      </c>
      <c r="J10" s="102">
        <v>1</v>
      </c>
      <c r="K10" s="41">
        <v>25</v>
      </c>
      <c r="L10" s="42">
        <v>1</v>
      </c>
      <c r="M10" s="102">
        <v>25</v>
      </c>
      <c r="N10" s="102">
        <v>1</v>
      </c>
      <c r="O10" s="61">
        <v>25</v>
      </c>
      <c r="P10" s="152">
        <f aca="true" t="shared" si="0" ref="P10:P33">SUM(I10+K10+M10+O10)</f>
        <v>100</v>
      </c>
      <c r="Q10" s="85">
        <f aca="true" t="shared" si="1" ref="Q10:Q26">I10+K10</f>
        <v>50</v>
      </c>
      <c r="R10" s="81"/>
      <c r="S10" s="80"/>
      <c r="T10" s="81">
        <f aca="true" t="shared" si="2" ref="T10:T26">IF(H10=1,25,0)</f>
        <v>25</v>
      </c>
      <c r="U10" s="81">
        <f aca="true" t="shared" si="3" ref="U10:U26">IF(H10=2,22,0)</f>
        <v>0</v>
      </c>
      <c r="V10" s="81">
        <f aca="true" t="shared" si="4" ref="V10:V26">IF(H10=3,20,0)</f>
        <v>0</v>
      </c>
      <c r="W10" s="81">
        <f aca="true" t="shared" si="5" ref="W10:W26">IF(H10=4,18,0)</f>
        <v>0</v>
      </c>
      <c r="X10" s="81">
        <f aca="true" t="shared" si="6" ref="X10:X26">IF(H10=5,16,0)</f>
        <v>0</v>
      </c>
      <c r="Y10" s="81">
        <f aca="true" t="shared" si="7" ref="Y10:Y26">IF(H10=6,15,0)</f>
        <v>0</v>
      </c>
      <c r="Z10" s="81">
        <f aca="true" t="shared" si="8" ref="Z10:Z26">IF(H10=7,14,0)</f>
        <v>0</v>
      </c>
      <c r="AA10" s="81">
        <f aca="true" t="shared" si="9" ref="AA10:AA26">IF(H10=8,13,0)</f>
        <v>0</v>
      </c>
      <c r="AB10" s="81">
        <f aca="true" t="shared" si="10" ref="AB10:AB26">IF(H10=9,12,0)</f>
        <v>0</v>
      </c>
      <c r="AC10" s="81">
        <f aca="true" t="shared" si="11" ref="AC10:AC26">IF(H10=10,11,0)</f>
        <v>0</v>
      </c>
      <c r="AD10" s="81">
        <f aca="true" t="shared" si="12" ref="AD10:AD26">IF(H10=11,10,0)</f>
        <v>0</v>
      </c>
      <c r="AE10" s="81">
        <f aca="true" t="shared" si="13" ref="AE10:AE26">IF(H10=12,9,0)</f>
        <v>0</v>
      </c>
      <c r="AF10" s="81">
        <f aca="true" t="shared" si="14" ref="AF10:AF26">IF(H10=13,8,0)</f>
        <v>0</v>
      </c>
      <c r="AG10" s="81">
        <f aca="true" t="shared" si="15" ref="AG10:AG26">IF(H10=14,7,0)</f>
        <v>0</v>
      </c>
      <c r="AH10" s="81">
        <f aca="true" t="shared" si="16" ref="AH10:AH26">IF(H10=15,6,0)</f>
        <v>0</v>
      </c>
      <c r="AI10" s="81">
        <f aca="true" t="shared" si="17" ref="AI10:AI26">IF(H10=16,5,0)</f>
        <v>0</v>
      </c>
      <c r="AJ10" s="81">
        <f aca="true" t="shared" si="18" ref="AJ10:AJ26">IF(H10=17,4,0)</f>
        <v>0</v>
      </c>
      <c r="AK10" s="81">
        <f aca="true" t="shared" si="19" ref="AK10:AK26">IF(H10=18,3,0)</f>
        <v>0</v>
      </c>
      <c r="AL10" s="81">
        <f aca="true" t="shared" si="20" ref="AL10:AL26">IF(H10=19,2,0)</f>
        <v>0</v>
      </c>
      <c r="AM10" s="81">
        <f aca="true" t="shared" si="21" ref="AM10:AM26">IF(H10=20,1,0)</f>
        <v>0</v>
      </c>
      <c r="AN10" s="81">
        <f aca="true" t="shared" si="22" ref="AN10:AN26">IF(H10&gt;20,0,0)</f>
        <v>0</v>
      </c>
      <c r="AO10" s="81">
        <f aca="true" t="shared" si="23" ref="AO10:AO26">IF(H10="сх",0,0)</f>
        <v>0</v>
      </c>
      <c r="AP10" s="81">
        <f aca="true" t="shared" si="24" ref="AP10:AP26">SUM(T10:AN10)</f>
        <v>25</v>
      </c>
      <c r="AQ10" s="81">
        <f aca="true" t="shared" si="25" ref="AQ10:AQ26">IF(J10=1,25,0)</f>
        <v>25</v>
      </c>
      <c r="AR10" s="81">
        <f aca="true" t="shared" si="26" ref="AR10:AR26">IF(J10=2,22,0)</f>
        <v>0</v>
      </c>
      <c r="AS10" s="81">
        <f aca="true" t="shared" si="27" ref="AS10:AS26">IF(J10=3,20,0)</f>
        <v>0</v>
      </c>
      <c r="AT10" s="81">
        <f aca="true" t="shared" si="28" ref="AT10:AT26">IF(J10=4,18,0)</f>
        <v>0</v>
      </c>
      <c r="AU10" s="81">
        <f aca="true" t="shared" si="29" ref="AU10:AU26">IF(J10=5,16,0)</f>
        <v>0</v>
      </c>
      <c r="AV10" s="81">
        <f aca="true" t="shared" si="30" ref="AV10:AV26">IF(J10=6,15,0)</f>
        <v>0</v>
      </c>
      <c r="AW10" s="81">
        <f aca="true" t="shared" si="31" ref="AW10:AW26">IF(J10=7,14,0)</f>
        <v>0</v>
      </c>
      <c r="AX10" s="81">
        <f aca="true" t="shared" si="32" ref="AX10:AX26">IF(J10=8,13,0)</f>
        <v>0</v>
      </c>
      <c r="AY10" s="81">
        <f aca="true" t="shared" si="33" ref="AY10:AY26">IF(J10=9,12,0)</f>
        <v>0</v>
      </c>
      <c r="AZ10" s="81">
        <f aca="true" t="shared" si="34" ref="AZ10:AZ26">IF(J10=10,11,0)</f>
        <v>0</v>
      </c>
      <c r="BA10" s="81">
        <f aca="true" t="shared" si="35" ref="BA10:BA26">IF(J10=11,10,0)</f>
        <v>0</v>
      </c>
      <c r="BB10" s="81">
        <f aca="true" t="shared" si="36" ref="BB10:BB26">IF(J10=12,9,0)</f>
        <v>0</v>
      </c>
      <c r="BC10" s="81">
        <f aca="true" t="shared" si="37" ref="BC10:BC26">IF(J10=13,8,0)</f>
        <v>0</v>
      </c>
      <c r="BD10" s="81">
        <f aca="true" t="shared" si="38" ref="BD10:BD26">IF(J10=14,7,0)</f>
        <v>0</v>
      </c>
      <c r="BE10" s="81">
        <f aca="true" t="shared" si="39" ref="BE10:BE26">IF(J10=15,6,0)</f>
        <v>0</v>
      </c>
      <c r="BF10" s="81">
        <f aca="true" t="shared" si="40" ref="BF10:BF26">IF(J10=16,5,0)</f>
        <v>0</v>
      </c>
      <c r="BG10" s="81">
        <f aca="true" t="shared" si="41" ref="BG10:BG26">IF(J10=17,4,0)</f>
        <v>0</v>
      </c>
      <c r="BH10" s="81">
        <f aca="true" t="shared" si="42" ref="BH10:BH26">IF(J10=18,3,0)</f>
        <v>0</v>
      </c>
      <c r="BI10" s="81">
        <f aca="true" t="shared" si="43" ref="BI10:BI26">IF(J10=19,2,0)</f>
        <v>0</v>
      </c>
      <c r="BJ10" s="81">
        <f aca="true" t="shared" si="44" ref="BJ10:BJ26">IF(J10=20,1,0)</f>
        <v>0</v>
      </c>
      <c r="BK10" s="81">
        <f aca="true" t="shared" si="45" ref="BK10:BK26">IF(J10&gt;20,0,0)</f>
        <v>0</v>
      </c>
      <c r="BL10" s="81">
        <f aca="true" t="shared" si="46" ref="BL10:BL26">IF(J10="сх",0,0)</f>
        <v>0</v>
      </c>
      <c r="BM10" s="81">
        <f aca="true" t="shared" si="47" ref="BM10:BM26">SUM(AQ10:BK10)</f>
        <v>25</v>
      </c>
      <c r="BN10" s="81">
        <f aca="true" t="shared" si="48" ref="BN10:BN26">IF(H10=1,45,0)</f>
        <v>45</v>
      </c>
      <c r="BO10" s="81">
        <f aca="true" t="shared" si="49" ref="BO10:BO26">IF(H10=2,42,0)</f>
        <v>0</v>
      </c>
      <c r="BP10" s="81">
        <f aca="true" t="shared" si="50" ref="BP10:BP26">IF(H10=3,40,0)</f>
        <v>0</v>
      </c>
      <c r="BQ10" s="81">
        <f aca="true" t="shared" si="51" ref="BQ10:BQ26">IF(H10=4,38,0)</f>
        <v>0</v>
      </c>
      <c r="BR10" s="81">
        <f aca="true" t="shared" si="52" ref="BR10:BR26">IF(H10=5,36,0)</f>
        <v>0</v>
      </c>
      <c r="BS10" s="81">
        <f aca="true" t="shared" si="53" ref="BS10:BS26">IF(H10=6,35,0)</f>
        <v>0</v>
      </c>
      <c r="BT10" s="81">
        <f aca="true" t="shared" si="54" ref="BT10:BT26">IF(H10=7,34,0)</f>
        <v>0</v>
      </c>
      <c r="BU10" s="81">
        <f aca="true" t="shared" si="55" ref="BU10:BU26">IF(H10=8,33,0)</f>
        <v>0</v>
      </c>
      <c r="BV10" s="81">
        <f aca="true" t="shared" si="56" ref="BV10:BV26">IF(H10=9,32,0)</f>
        <v>0</v>
      </c>
      <c r="BW10" s="81">
        <f aca="true" t="shared" si="57" ref="BW10:BW26">IF(H10=10,31,0)</f>
        <v>0</v>
      </c>
      <c r="BX10" s="81">
        <f aca="true" t="shared" si="58" ref="BX10:BX26">IF(H10=11,30,0)</f>
        <v>0</v>
      </c>
      <c r="BY10" s="81">
        <f aca="true" t="shared" si="59" ref="BY10:BY26">IF(H10=12,29,0)</f>
        <v>0</v>
      </c>
      <c r="BZ10" s="81">
        <f aca="true" t="shared" si="60" ref="BZ10:BZ26">IF(H10=13,28,0)</f>
        <v>0</v>
      </c>
      <c r="CA10" s="81">
        <f aca="true" t="shared" si="61" ref="CA10:CA26">IF(H10=14,27,0)</f>
        <v>0</v>
      </c>
      <c r="CB10" s="81">
        <f aca="true" t="shared" si="62" ref="CB10:CB26">IF(H10=15,26,0)</f>
        <v>0</v>
      </c>
      <c r="CC10" s="81">
        <f aca="true" t="shared" si="63" ref="CC10:CC26">IF(H10=16,25,0)</f>
        <v>0</v>
      </c>
      <c r="CD10" s="81">
        <f aca="true" t="shared" si="64" ref="CD10:CD26">IF(H10=17,24,0)</f>
        <v>0</v>
      </c>
      <c r="CE10" s="81">
        <f aca="true" t="shared" si="65" ref="CE10:CE26">IF(H10=18,23,0)</f>
        <v>0</v>
      </c>
      <c r="CF10" s="81">
        <f aca="true" t="shared" si="66" ref="CF10:CF26">IF(H10=19,22,0)</f>
        <v>0</v>
      </c>
      <c r="CG10" s="81">
        <f aca="true" t="shared" si="67" ref="CG10:CG26">IF(H10=20,21,0)</f>
        <v>0</v>
      </c>
      <c r="CH10" s="81">
        <f aca="true" t="shared" si="68" ref="CH10:CH26">IF(H10=21,20,0)</f>
        <v>0</v>
      </c>
      <c r="CI10" s="81">
        <f aca="true" t="shared" si="69" ref="CI10:CI26">IF(H10=22,19,0)</f>
        <v>0</v>
      </c>
      <c r="CJ10" s="81">
        <f aca="true" t="shared" si="70" ref="CJ10:CJ26">IF(H10=23,18,0)</f>
        <v>0</v>
      </c>
      <c r="CK10" s="81">
        <f aca="true" t="shared" si="71" ref="CK10:CK26">IF(H10=24,17,0)</f>
        <v>0</v>
      </c>
      <c r="CL10" s="81">
        <f aca="true" t="shared" si="72" ref="CL10:CL26">IF(H10=25,16,0)</f>
        <v>0</v>
      </c>
      <c r="CM10" s="81">
        <f aca="true" t="shared" si="73" ref="CM10:CM26">IF(H10=26,15,0)</f>
        <v>0</v>
      </c>
      <c r="CN10" s="81">
        <f aca="true" t="shared" si="74" ref="CN10:CN26">IF(H10=27,14,0)</f>
        <v>0</v>
      </c>
      <c r="CO10" s="81">
        <f aca="true" t="shared" si="75" ref="CO10:CO26">IF(H10=28,13,0)</f>
        <v>0</v>
      </c>
      <c r="CP10" s="81">
        <f aca="true" t="shared" si="76" ref="CP10:CP26">IF(H10=29,12,0)</f>
        <v>0</v>
      </c>
      <c r="CQ10" s="81">
        <f aca="true" t="shared" si="77" ref="CQ10:CQ26">IF(H10=30,11,0)</f>
        <v>0</v>
      </c>
      <c r="CR10" s="81">
        <f aca="true" t="shared" si="78" ref="CR10:CR26">IF(H10=31,10,0)</f>
        <v>0</v>
      </c>
      <c r="CS10" s="81">
        <f aca="true" t="shared" si="79" ref="CS10:CS26">IF(H10=32,9,0)</f>
        <v>0</v>
      </c>
      <c r="CT10" s="81">
        <f aca="true" t="shared" si="80" ref="CT10:CT26">IF(H10=33,8,0)</f>
        <v>0</v>
      </c>
      <c r="CU10" s="81">
        <f aca="true" t="shared" si="81" ref="CU10:CU26">IF(H10=34,7,0)</f>
        <v>0</v>
      </c>
      <c r="CV10" s="81">
        <f aca="true" t="shared" si="82" ref="CV10:CV26">IF(H10=35,6,0)</f>
        <v>0</v>
      </c>
      <c r="CW10" s="81">
        <f aca="true" t="shared" si="83" ref="CW10:CW26">IF(H10=36,5,0)</f>
        <v>0</v>
      </c>
      <c r="CX10" s="81">
        <f aca="true" t="shared" si="84" ref="CX10:CX26">IF(H10=37,4,0)</f>
        <v>0</v>
      </c>
      <c r="CY10" s="81">
        <f aca="true" t="shared" si="85" ref="CY10:CY26">IF(H10=38,3,0)</f>
        <v>0</v>
      </c>
      <c r="CZ10" s="81">
        <f aca="true" t="shared" si="86" ref="CZ10:CZ26">IF(H10=39,2,0)</f>
        <v>0</v>
      </c>
      <c r="DA10" s="81">
        <f aca="true" t="shared" si="87" ref="DA10:DA26">IF(H10=40,1,0)</f>
        <v>0</v>
      </c>
      <c r="DB10" s="81">
        <f aca="true" t="shared" si="88" ref="DB10:DB26">IF(H10&gt;20,0,0)</f>
        <v>0</v>
      </c>
      <c r="DC10" s="81">
        <f aca="true" t="shared" si="89" ref="DC10:DC26">IF(H10="сх",0,0)</f>
        <v>0</v>
      </c>
      <c r="DD10" s="81">
        <f aca="true" t="shared" si="90" ref="DD10:DD26">SUM(BN10:DC10)</f>
        <v>45</v>
      </c>
      <c r="DE10" s="81">
        <f aca="true" t="shared" si="91" ref="DE10:DE26">IF(J10=1,45,0)</f>
        <v>45</v>
      </c>
      <c r="DF10" s="81">
        <f aca="true" t="shared" si="92" ref="DF10:DF26">IF(J10=2,42,0)</f>
        <v>0</v>
      </c>
      <c r="DG10" s="81">
        <f aca="true" t="shared" si="93" ref="DG10:DG26">IF(J10=3,40,0)</f>
        <v>0</v>
      </c>
      <c r="DH10" s="81">
        <f aca="true" t="shared" si="94" ref="DH10:DH26">IF(J10=4,38,0)</f>
        <v>0</v>
      </c>
      <c r="DI10" s="81">
        <f aca="true" t="shared" si="95" ref="DI10:DI26">IF(J10=5,36,0)</f>
        <v>0</v>
      </c>
      <c r="DJ10" s="81">
        <f aca="true" t="shared" si="96" ref="DJ10:DJ26">IF(J10=6,35,0)</f>
        <v>0</v>
      </c>
      <c r="DK10" s="81">
        <f aca="true" t="shared" si="97" ref="DK10:DK26">IF(J10=7,34,0)</f>
        <v>0</v>
      </c>
      <c r="DL10" s="81">
        <f aca="true" t="shared" si="98" ref="DL10:DL26">IF(J10=8,33,0)</f>
        <v>0</v>
      </c>
      <c r="DM10" s="81">
        <f aca="true" t="shared" si="99" ref="DM10:DM26">IF(J10=9,32,0)</f>
        <v>0</v>
      </c>
      <c r="DN10" s="81">
        <f aca="true" t="shared" si="100" ref="DN10:DN26">IF(J10=10,31,0)</f>
        <v>0</v>
      </c>
      <c r="DO10" s="81">
        <f aca="true" t="shared" si="101" ref="DO10:DO26">IF(J10=11,30,0)</f>
        <v>0</v>
      </c>
      <c r="DP10" s="81">
        <f aca="true" t="shared" si="102" ref="DP10:DP26">IF(J10=12,29,0)</f>
        <v>0</v>
      </c>
      <c r="DQ10" s="81">
        <f aca="true" t="shared" si="103" ref="DQ10:DQ26">IF(J10=13,28,0)</f>
        <v>0</v>
      </c>
      <c r="DR10" s="81">
        <f aca="true" t="shared" si="104" ref="DR10:DR26">IF(J10=14,27,0)</f>
        <v>0</v>
      </c>
      <c r="DS10" s="81">
        <f aca="true" t="shared" si="105" ref="DS10:DS26">IF(J10=15,26,0)</f>
        <v>0</v>
      </c>
      <c r="DT10" s="81">
        <f aca="true" t="shared" si="106" ref="DT10:DT26">IF(J10=16,25,0)</f>
        <v>0</v>
      </c>
      <c r="DU10" s="81">
        <f aca="true" t="shared" si="107" ref="DU10:DU26">IF(J10=17,24,0)</f>
        <v>0</v>
      </c>
      <c r="DV10" s="81">
        <f aca="true" t="shared" si="108" ref="DV10:DV26">IF(J10=18,23,0)</f>
        <v>0</v>
      </c>
      <c r="DW10" s="81">
        <f aca="true" t="shared" si="109" ref="DW10:DW26">IF(J10=19,22,0)</f>
        <v>0</v>
      </c>
      <c r="DX10" s="81">
        <f aca="true" t="shared" si="110" ref="DX10:DX26">IF(J10=20,21,0)</f>
        <v>0</v>
      </c>
      <c r="DY10" s="81">
        <f aca="true" t="shared" si="111" ref="DY10:DY26">IF(J10=21,20,0)</f>
        <v>0</v>
      </c>
      <c r="DZ10" s="81">
        <f aca="true" t="shared" si="112" ref="DZ10:DZ26">IF(J10=22,19,0)</f>
        <v>0</v>
      </c>
      <c r="EA10" s="81">
        <f aca="true" t="shared" si="113" ref="EA10:EA26">IF(J10=23,18,0)</f>
        <v>0</v>
      </c>
      <c r="EB10" s="81">
        <f aca="true" t="shared" si="114" ref="EB10:EB26">IF(J10=24,17,0)</f>
        <v>0</v>
      </c>
      <c r="EC10" s="81">
        <f aca="true" t="shared" si="115" ref="EC10:EC26">IF(J10=25,16,0)</f>
        <v>0</v>
      </c>
      <c r="ED10" s="81">
        <f aca="true" t="shared" si="116" ref="ED10:ED26">IF(J10=26,15,0)</f>
        <v>0</v>
      </c>
      <c r="EE10" s="81">
        <f aca="true" t="shared" si="117" ref="EE10:EE26">IF(J10=27,14,0)</f>
        <v>0</v>
      </c>
      <c r="EF10" s="81">
        <f aca="true" t="shared" si="118" ref="EF10:EF26">IF(J10=28,13,0)</f>
        <v>0</v>
      </c>
      <c r="EG10" s="81">
        <f aca="true" t="shared" si="119" ref="EG10:EG26">IF(J10=29,12,0)</f>
        <v>0</v>
      </c>
      <c r="EH10" s="81">
        <f aca="true" t="shared" si="120" ref="EH10:EH26">IF(J10=30,11,0)</f>
        <v>0</v>
      </c>
      <c r="EI10" s="81">
        <f aca="true" t="shared" si="121" ref="EI10:EI26">IF(J10=31,10,0)</f>
        <v>0</v>
      </c>
      <c r="EJ10" s="81">
        <f aca="true" t="shared" si="122" ref="EJ10:EJ26">IF(J10=32,9,0)</f>
        <v>0</v>
      </c>
      <c r="EK10" s="81">
        <f aca="true" t="shared" si="123" ref="EK10:EK26">IF(J10=33,8,0)</f>
        <v>0</v>
      </c>
      <c r="EL10" s="81">
        <f aca="true" t="shared" si="124" ref="EL10:EL26">IF(J10=34,7,0)</f>
        <v>0</v>
      </c>
      <c r="EM10" s="81">
        <f aca="true" t="shared" si="125" ref="EM10:EM26">IF(J10=35,6,0)</f>
        <v>0</v>
      </c>
      <c r="EN10" s="81">
        <f aca="true" t="shared" si="126" ref="EN10:EN26">IF(J10=36,5,0)</f>
        <v>0</v>
      </c>
      <c r="EO10" s="81">
        <f aca="true" t="shared" si="127" ref="EO10:EO26">IF(J10=37,4,0)</f>
        <v>0</v>
      </c>
      <c r="EP10" s="81">
        <f aca="true" t="shared" si="128" ref="EP10:EP26">IF(J10=38,3,0)</f>
        <v>0</v>
      </c>
      <c r="EQ10" s="81">
        <f aca="true" t="shared" si="129" ref="EQ10:EQ26">IF(J10=39,2,0)</f>
        <v>0</v>
      </c>
      <c r="ER10" s="81">
        <f aca="true" t="shared" si="130" ref="ER10:ER26">IF(J10=40,1,0)</f>
        <v>0</v>
      </c>
      <c r="ES10" s="81">
        <f aca="true" t="shared" si="131" ref="ES10:ES26">IF(J10&gt;20,0,0)</f>
        <v>0</v>
      </c>
      <c r="ET10" s="81">
        <f aca="true" t="shared" si="132" ref="ET10:ET26">IF(J10="сх",0,0)</f>
        <v>0</v>
      </c>
      <c r="EU10" s="81">
        <f aca="true" t="shared" si="133" ref="EU10:EU26">SUM(DE10:ET10)</f>
        <v>45</v>
      </c>
      <c r="EV10" s="81"/>
      <c r="EW10" s="81">
        <f aca="true" t="shared" si="134" ref="EW10:EW26">IF(H10="сх","ноль",IF(H10&gt;0,H10,"Ноль"))</f>
        <v>1</v>
      </c>
      <c r="EX10" s="81">
        <f aca="true" t="shared" si="135" ref="EX10:EX26">IF(J10="сх","ноль",IF(J10&gt;0,J10,"Ноль"))</f>
        <v>1</v>
      </c>
      <c r="EY10" s="81"/>
      <c r="EZ10" s="81">
        <f aca="true" t="shared" si="136" ref="EZ10:EZ26">MIN(EW10,EX10)</f>
        <v>1</v>
      </c>
      <c r="FA10" s="81" t="e">
        <f>IF(P10=#REF!,IF(J10&lt;#REF!,#REF!,FE10),#REF!)</f>
        <v>#REF!</v>
      </c>
      <c r="FB10" s="81" t="e">
        <f>IF(P10=#REF!,IF(J10&lt;#REF!,0,1))</f>
        <v>#REF!</v>
      </c>
      <c r="FC10" s="81" t="e">
        <f>IF(AND(EZ10&gt;=21,EZ10&lt;&gt;0),EZ10,IF(P10&lt;#REF!,"СТОП",FA10+FB10))</f>
        <v>#REF!</v>
      </c>
      <c r="FD10" s="81"/>
      <c r="FE10" s="81">
        <v>15</v>
      </c>
      <c r="FF10" s="81">
        <v>16</v>
      </c>
      <c r="FG10" s="81"/>
      <c r="FH10" s="82">
        <f aca="true" t="shared" si="137" ref="FH10:FH26">IF(H10=1,25,0)</f>
        <v>25</v>
      </c>
      <c r="FI10" s="82">
        <f aca="true" t="shared" si="138" ref="FI10:FI26">IF(H10=2,22,0)</f>
        <v>0</v>
      </c>
      <c r="FJ10" s="82">
        <f aca="true" t="shared" si="139" ref="FJ10:FJ26">IF(H10=3,20,0)</f>
        <v>0</v>
      </c>
      <c r="FK10" s="82">
        <f aca="true" t="shared" si="140" ref="FK10:FK26">IF(H10=4,18,0)</f>
        <v>0</v>
      </c>
      <c r="FL10" s="82">
        <f aca="true" t="shared" si="141" ref="FL10:FL26">IF(H10=5,16,0)</f>
        <v>0</v>
      </c>
      <c r="FM10" s="82">
        <f aca="true" t="shared" si="142" ref="FM10:FM26">IF(H10=6,15,0)</f>
        <v>0</v>
      </c>
      <c r="FN10" s="82">
        <f aca="true" t="shared" si="143" ref="FN10:FN26">IF(H10=7,14,0)</f>
        <v>0</v>
      </c>
      <c r="FO10" s="82">
        <f aca="true" t="shared" si="144" ref="FO10:FO26">IF(H10=8,13,0)</f>
        <v>0</v>
      </c>
      <c r="FP10" s="82">
        <f aca="true" t="shared" si="145" ref="FP10:FP26">IF(H10=9,12,0)</f>
        <v>0</v>
      </c>
      <c r="FQ10" s="82">
        <f aca="true" t="shared" si="146" ref="FQ10:FQ26">IF(H10=10,11,0)</f>
        <v>0</v>
      </c>
      <c r="FR10" s="82">
        <f aca="true" t="shared" si="147" ref="FR10:FR26">IF(H10=11,10,0)</f>
        <v>0</v>
      </c>
      <c r="FS10" s="82">
        <f aca="true" t="shared" si="148" ref="FS10:FS26">IF(H10=12,9,0)</f>
        <v>0</v>
      </c>
      <c r="FT10" s="82">
        <f aca="true" t="shared" si="149" ref="FT10:FT26">IF(H10=13,8,0)</f>
        <v>0</v>
      </c>
      <c r="FU10" s="82">
        <f aca="true" t="shared" si="150" ref="FU10:FU26">IF(H10=14,7,0)</f>
        <v>0</v>
      </c>
      <c r="FV10" s="82">
        <f aca="true" t="shared" si="151" ref="FV10:FV26">IF(H10=15,6,0)</f>
        <v>0</v>
      </c>
      <c r="FW10" s="82">
        <f aca="true" t="shared" si="152" ref="FW10:FW26">IF(H10=16,5,0)</f>
        <v>0</v>
      </c>
      <c r="FX10" s="82">
        <f aca="true" t="shared" si="153" ref="FX10:FX26">IF(H10=17,4,0)</f>
        <v>0</v>
      </c>
      <c r="FY10" s="82">
        <f aca="true" t="shared" si="154" ref="FY10:FY26">IF(H10=18,3,0)</f>
        <v>0</v>
      </c>
      <c r="FZ10" s="82">
        <f aca="true" t="shared" si="155" ref="FZ10:FZ26">IF(H10=19,2,0)</f>
        <v>0</v>
      </c>
      <c r="GA10" s="82">
        <f aca="true" t="shared" si="156" ref="GA10:GA26">IF(H10=20,1,0)</f>
        <v>0</v>
      </c>
      <c r="GB10" s="82">
        <f aca="true" t="shared" si="157" ref="GB10:GB26">IF(H10&gt;20,0,0)</f>
        <v>0</v>
      </c>
      <c r="GC10" s="82">
        <f aca="true" t="shared" si="158" ref="GC10:GC26">IF(H10="сх",0,0)</f>
        <v>0</v>
      </c>
      <c r="GD10" s="82">
        <f aca="true" t="shared" si="159" ref="GD10:GD26">SUM(FH10:GC10)</f>
        <v>25</v>
      </c>
      <c r="GE10" s="82">
        <f aca="true" t="shared" si="160" ref="GE10:GE26">IF(J10=1,25,0)</f>
        <v>25</v>
      </c>
      <c r="GF10" s="82">
        <f aca="true" t="shared" si="161" ref="GF10:GF26">IF(J10=2,22,0)</f>
        <v>0</v>
      </c>
      <c r="GG10" s="82">
        <f aca="true" t="shared" si="162" ref="GG10:GG26">IF(J10=3,20,0)</f>
        <v>0</v>
      </c>
      <c r="GH10" s="82">
        <f aca="true" t="shared" si="163" ref="GH10:GH26">IF(J10=4,18,0)</f>
        <v>0</v>
      </c>
      <c r="GI10" s="82">
        <f aca="true" t="shared" si="164" ref="GI10:GI26">IF(J10=5,16,0)</f>
        <v>0</v>
      </c>
      <c r="GJ10" s="82">
        <f aca="true" t="shared" si="165" ref="GJ10:GJ26">IF(J10=6,15,0)</f>
        <v>0</v>
      </c>
      <c r="GK10" s="82">
        <f aca="true" t="shared" si="166" ref="GK10:GK26">IF(J10=7,14,0)</f>
        <v>0</v>
      </c>
      <c r="GL10" s="82">
        <f aca="true" t="shared" si="167" ref="GL10:GL26">IF(J10=8,13,0)</f>
        <v>0</v>
      </c>
      <c r="GM10" s="82">
        <f aca="true" t="shared" si="168" ref="GM10:GM26">IF(J10=9,12,0)</f>
        <v>0</v>
      </c>
      <c r="GN10" s="82">
        <f aca="true" t="shared" si="169" ref="GN10:GN26">IF(J10=10,11,0)</f>
        <v>0</v>
      </c>
      <c r="GO10" s="82">
        <f aca="true" t="shared" si="170" ref="GO10:GO26">IF(J10=11,10,0)</f>
        <v>0</v>
      </c>
      <c r="GP10" s="82">
        <f aca="true" t="shared" si="171" ref="GP10:GP26">IF(J10=12,9,0)</f>
        <v>0</v>
      </c>
      <c r="GQ10" s="82">
        <f aca="true" t="shared" si="172" ref="GQ10:GQ26">IF(J10=13,8,0)</f>
        <v>0</v>
      </c>
      <c r="GR10" s="82">
        <f aca="true" t="shared" si="173" ref="GR10:GR26">IF(J10=14,7,0)</f>
        <v>0</v>
      </c>
      <c r="GS10" s="82">
        <f aca="true" t="shared" si="174" ref="GS10:GS26">IF(J10=15,6,0)</f>
        <v>0</v>
      </c>
      <c r="GT10" s="82">
        <f aca="true" t="shared" si="175" ref="GT10:GT26">IF(J10=16,5,0)</f>
        <v>0</v>
      </c>
      <c r="GU10" s="82">
        <f aca="true" t="shared" si="176" ref="GU10:GU26">IF(J10=17,4,0)</f>
        <v>0</v>
      </c>
      <c r="GV10" s="82">
        <f aca="true" t="shared" si="177" ref="GV10:GV26">IF(J10=18,3,0)</f>
        <v>0</v>
      </c>
      <c r="GW10" s="82">
        <f aca="true" t="shared" si="178" ref="GW10:GW26">IF(J10=19,2,0)</f>
        <v>0</v>
      </c>
      <c r="GX10" s="82">
        <f aca="true" t="shared" si="179" ref="GX10:GX26">IF(J10=20,1,0)</f>
        <v>0</v>
      </c>
      <c r="GY10" s="82">
        <f aca="true" t="shared" si="180" ref="GY10:GY26">IF(J10&gt;20,0,0)</f>
        <v>0</v>
      </c>
      <c r="GZ10" s="82">
        <f aca="true" t="shared" si="181" ref="GZ10:GZ26">IF(J10="сх",0,0)</f>
        <v>0</v>
      </c>
      <c r="HA10" s="82">
        <f aca="true" t="shared" si="182" ref="HA10:HA26">SUM(GE10:GZ10)</f>
        <v>25</v>
      </c>
      <c r="HB10" s="82">
        <f aca="true" t="shared" si="183" ref="HB10:HB26">IF(H10=1,100,0)</f>
        <v>100</v>
      </c>
      <c r="HC10" s="82">
        <f aca="true" t="shared" si="184" ref="HC10:HC26">IF(H10=2,98,0)</f>
        <v>0</v>
      </c>
      <c r="HD10" s="82">
        <f aca="true" t="shared" si="185" ref="HD10:HD26">IF(H10=3,95,0)</f>
        <v>0</v>
      </c>
      <c r="HE10" s="82">
        <f aca="true" t="shared" si="186" ref="HE10:HE26">IF(H10=4,93,0)</f>
        <v>0</v>
      </c>
      <c r="HF10" s="82">
        <f aca="true" t="shared" si="187" ref="HF10:HF26">IF(H10=5,90,0)</f>
        <v>0</v>
      </c>
      <c r="HG10" s="82">
        <f aca="true" t="shared" si="188" ref="HG10:HG26">IF(H10=6,88,0)</f>
        <v>0</v>
      </c>
      <c r="HH10" s="82">
        <f aca="true" t="shared" si="189" ref="HH10:HH26">IF(H10=7,85,0)</f>
        <v>0</v>
      </c>
      <c r="HI10" s="82">
        <f aca="true" t="shared" si="190" ref="HI10:HI26">IF(H10=8,83,0)</f>
        <v>0</v>
      </c>
      <c r="HJ10" s="82">
        <f aca="true" t="shared" si="191" ref="HJ10:HJ26">IF(H10=9,80,0)</f>
        <v>0</v>
      </c>
      <c r="HK10" s="82">
        <f aca="true" t="shared" si="192" ref="HK10:HK26">IF(H10=10,78,0)</f>
        <v>0</v>
      </c>
      <c r="HL10" s="82">
        <f aca="true" t="shared" si="193" ref="HL10:HL26">IF(H10=11,75,0)</f>
        <v>0</v>
      </c>
      <c r="HM10" s="82">
        <f aca="true" t="shared" si="194" ref="HM10:HM26">IF(H10=12,73,0)</f>
        <v>0</v>
      </c>
      <c r="HN10" s="82">
        <f aca="true" t="shared" si="195" ref="HN10:HN26">IF(H10=13,70,0)</f>
        <v>0</v>
      </c>
      <c r="HO10" s="82">
        <f aca="true" t="shared" si="196" ref="HO10:HO26">IF(H10=14,68,0)</f>
        <v>0</v>
      </c>
      <c r="HP10" s="82">
        <f aca="true" t="shared" si="197" ref="HP10:HP26">IF(H10=15,65,0)</f>
        <v>0</v>
      </c>
      <c r="HQ10" s="82">
        <f aca="true" t="shared" si="198" ref="HQ10:HQ26">IF(H10=16,63,0)</f>
        <v>0</v>
      </c>
      <c r="HR10" s="82">
        <f aca="true" t="shared" si="199" ref="HR10:HR26">IF(H10=17,60,0)</f>
        <v>0</v>
      </c>
      <c r="HS10" s="82">
        <f aca="true" t="shared" si="200" ref="HS10:HS26">IF(H10=18,58,0)</f>
        <v>0</v>
      </c>
      <c r="HT10" s="82">
        <f aca="true" t="shared" si="201" ref="HT10:HT26">IF(H10=19,55,0)</f>
        <v>0</v>
      </c>
      <c r="HU10" s="82">
        <f aca="true" t="shared" si="202" ref="HU10:HU26">IF(H10=20,53,0)</f>
        <v>0</v>
      </c>
      <c r="HV10" s="82">
        <f aca="true" t="shared" si="203" ref="HV10:HV26">IF(H10&gt;20,0,0)</f>
        <v>0</v>
      </c>
      <c r="HW10" s="82">
        <f aca="true" t="shared" si="204" ref="HW10:HW26">IF(H10="сх",0,0)</f>
        <v>0</v>
      </c>
      <c r="HX10" s="82">
        <f aca="true" t="shared" si="205" ref="HX10:HX26">SUM(HB10:HW10)</f>
        <v>100</v>
      </c>
      <c r="HY10" s="82">
        <f aca="true" t="shared" si="206" ref="HY10:HY26">IF(J10=1,100,0)</f>
        <v>100</v>
      </c>
      <c r="HZ10" s="82">
        <f aca="true" t="shared" si="207" ref="HZ10:HZ26">IF(J10=2,98,0)</f>
        <v>0</v>
      </c>
      <c r="IA10" s="82">
        <f aca="true" t="shared" si="208" ref="IA10:IA26">IF(J10=3,95,0)</f>
        <v>0</v>
      </c>
      <c r="IB10" s="82">
        <f aca="true" t="shared" si="209" ref="IB10:IB26">IF(J10=4,93,0)</f>
        <v>0</v>
      </c>
      <c r="IC10" s="82">
        <f aca="true" t="shared" si="210" ref="IC10:IC26">IF(J10=5,90,0)</f>
        <v>0</v>
      </c>
      <c r="ID10" s="82">
        <f aca="true" t="shared" si="211" ref="ID10:ID26">IF(J10=6,88,0)</f>
        <v>0</v>
      </c>
      <c r="IE10" s="82">
        <f aca="true" t="shared" si="212" ref="IE10:IE26">IF(J10=7,85,0)</f>
        <v>0</v>
      </c>
      <c r="IF10" s="82">
        <f aca="true" t="shared" si="213" ref="IF10:IF26">IF(J10=8,83,0)</f>
        <v>0</v>
      </c>
      <c r="IG10" s="82">
        <f aca="true" t="shared" si="214" ref="IG10:IG26">IF(J10=9,80,0)</f>
        <v>0</v>
      </c>
      <c r="IH10" s="82">
        <f aca="true" t="shared" si="215" ref="IH10:IH26">IF(J10=10,78,0)</f>
        <v>0</v>
      </c>
      <c r="II10" s="82">
        <f aca="true" t="shared" si="216" ref="II10:II26">IF(J10=11,75,0)</f>
        <v>0</v>
      </c>
      <c r="IJ10" s="82">
        <f aca="true" t="shared" si="217" ref="IJ10:IJ26">IF(J10=12,73,0)</f>
        <v>0</v>
      </c>
      <c r="IK10" s="82">
        <f aca="true" t="shared" si="218" ref="IK10:IK26">IF(J10=13,70,0)</f>
        <v>0</v>
      </c>
      <c r="IL10" s="82">
        <f aca="true" t="shared" si="219" ref="IL10:IL26">IF(J10=14,68,0)</f>
        <v>0</v>
      </c>
      <c r="IM10" s="82">
        <f aca="true" t="shared" si="220" ref="IM10:IM26">IF(J10=15,65,0)</f>
        <v>0</v>
      </c>
      <c r="IN10" s="82">
        <f aca="true" t="shared" si="221" ref="IN10:IN26">IF(J10=16,63,0)</f>
        <v>0</v>
      </c>
      <c r="IO10" s="82">
        <f aca="true" t="shared" si="222" ref="IO10:IO26">IF(J10=17,60,0)</f>
        <v>0</v>
      </c>
      <c r="IP10" s="82">
        <f aca="true" t="shared" si="223" ref="IP10:IP26">IF(J10=18,58,0)</f>
        <v>0</v>
      </c>
      <c r="IQ10" s="82">
        <f aca="true" t="shared" si="224" ref="IQ10:IQ26">IF(J10=19,55,0)</f>
        <v>0</v>
      </c>
      <c r="IR10" s="82">
        <f aca="true" t="shared" si="225" ref="IR10:IR26">IF(J10=20,53,0)</f>
        <v>0</v>
      </c>
      <c r="IS10" s="82">
        <f aca="true" t="shared" si="226" ref="IS10:IS26">IF(J10&gt;20,0,0)</f>
        <v>0</v>
      </c>
      <c r="IT10" s="82">
        <f aca="true" t="shared" si="227" ref="IT10:IT26">IF(J10="сх",0,0)</f>
        <v>0</v>
      </c>
      <c r="IU10" s="82">
        <f aca="true" t="shared" si="228" ref="IU10:IU26">SUM(HY10:IT10)</f>
        <v>100</v>
      </c>
      <c r="IV10" s="81"/>
    </row>
    <row r="11" spans="1:256" s="84" customFormat="1" ht="111.75" customHeight="1">
      <c r="A11" s="57">
        <v>2</v>
      </c>
      <c r="B11" s="95">
        <v>59</v>
      </c>
      <c r="C11" s="86" t="s">
        <v>226</v>
      </c>
      <c r="D11" s="89" t="s">
        <v>26</v>
      </c>
      <c r="E11" s="66" t="s">
        <v>143</v>
      </c>
      <c r="F11" s="58" t="s">
        <v>144</v>
      </c>
      <c r="G11" s="57" t="s">
        <v>36</v>
      </c>
      <c r="H11" s="44">
        <v>3</v>
      </c>
      <c r="I11" s="101">
        <v>20</v>
      </c>
      <c r="J11" s="101">
        <v>2</v>
      </c>
      <c r="K11" s="45">
        <v>22</v>
      </c>
      <c r="L11" s="46">
        <v>3</v>
      </c>
      <c r="M11" s="101">
        <v>20</v>
      </c>
      <c r="N11" s="101">
        <v>2</v>
      </c>
      <c r="O11" s="62">
        <v>22</v>
      </c>
      <c r="P11" s="153">
        <f t="shared" si="0"/>
        <v>84</v>
      </c>
      <c r="Q11" s="85">
        <f t="shared" si="1"/>
        <v>42</v>
      </c>
      <c r="R11" s="81"/>
      <c r="S11" s="80"/>
      <c r="T11" s="81">
        <f t="shared" si="2"/>
        <v>0</v>
      </c>
      <c r="U11" s="81">
        <f t="shared" si="3"/>
        <v>0</v>
      </c>
      <c r="V11" s="81">
        <f t="shared" si="4"/>
        <v>20</v>
      </c>
      <c r="W11" s="81">
        <f t="shared" si="5"/>
        <v>0</v>
      </c>
      <c r="X11" s="81">
        <f t="shared" si="6"/>
        <v>0</v>
      </c>
      <c r="Y11" s="81">
        <f t="shared" si="7"/>
        <v>0</v>
      </c>
      <c r="Z11" s="81">
        <f t="shared" si="8"/>
        <v>0</v>
      </c>
      <c r="AA11" s="81">
        <f t="shared" si="9"/>
        <v>0</v>
      </c>
      <c r="AB11" s="81">
        <f t="shared" si="10"/>
        <v>0</v>
      </c>
      <c r="AC11" s="81">
        <f t="shared" si="11"/>
        <v>0</v>
      </c>
      <c r="AD11" s="81">
        <f t="shared" si="12"/>
        <v>0</v>
      </c>
      <c r="AE11" s="81">
        <f t="shared" si="13"/>
        <v>0</v>
      </c>
      <c r="AF11" s="81">
        <f t="shared" si="14"/>
        <v>0</v>
      </c>
      <c r="AG11" s="81">
        <f t="shared" si="15"/>
        <v>0</v>
      </c>
      <c r="AH11" s="81">
        <f t="shared" si="16"/>
        <v>0</v>
      </c>
      <c r="AI11" s="81">
        <f t="shared" si="17"/>
        <v>0</v>
      </c>
      <c r="AJ11" s="81">
        <f t="shared" si="18"/>
        <v>0</v>
      </c>
      <c r="AK11" s="81">
        <f t="shared" si="19"/>
        <v>0</v>
      </c>
      <c r="AL11" s="81">
        <f t="shared" si="20"/>
        <v>0</v>
      </c>
      <c r="AM11" s="81">
        <f t="shared" si="21"/>
        <v>0</v>
      </c>
      <c r="AN11" s="81">
        <f t="shared" si="22"/>
        <v>0</v>
      </c>
      <c r="AO11" s="81">
        <f t="shared" si="23"/>
        <v>0</v>
      </c>
      <c r="AP11" s="81">
        <f t="shared" si="24"/>
        <v>20</v>
      </c>
      <c r="AQ11" s="81">
        <f t="shared" si="25"/>
        <v>0</v>
      </c>
      <c r="AR11" s="81">
        <f t="shared" si="26"/>
        <v>22</v>
      </c>
      <c r="AS11" s="81">
        <f t="shared" si="27"/>
        <v>0</v>
      </c>
      <c r="AT11" s="81">
        <f t="shared" si="28"/>
        <v>0</v>
      </c>
      <c r="AU11" s="81">
        <f t="shared" si="29"/>
        <v>0</v>
      </c>
      <c r="AV11" s="81">
        <f t="shared" si="30"/>
        <v>0</v>
      </c>
      <c r="AW11" s="81">
        <f t="shared" si="31"/>
        <v>0</v>
      </c>
      <c r="AX11" s="81">
        <f t="shared" si="32"/>
        <v>0</v>
      </c>
      <c r="AY11" s="81">
        <f t="shared" si="33"/>
        <v>0</v>
      </c>
      <c r="AZ11" s="81">
        <f t="shared" si="34"/>
        <v>0</v>
      </c>
      <c r="BA11" s="81">
        <f t="shared" si="35"/>
        <v>0</v>
      </c>
      <c r="BB11" s="81">
        <f t="shared" si="36"/>
        <v>0</v>
      </c>
      <c r="BC11" s="81">
        <f t="shared" si="37"/>
        <v>0</v>
      </c>
      <c r="BD11" s="81">
        <f t="shared" si="38"/>
        <v>0</v>
      </c>
      <c r="BE11" s="81">
        <f t="shared" si="39"/>
        <v>0</v>
      </c>
      <c r="BF11" s="81">
        <f t="shared" si="40"/>
        <v>0</v>
      </c>
      <c r="BG11" s="81">
        <f t="shared" si="41"/>
        <v>0</v>
      </c>
      <c r="BH11" s="81">
        <f t="shared" si="42"/>
        <v>0</v>
      </c>
      <c r="BI11" s="81">
        <f t="shared" si="43"/>
        <v>0</v>
      </c>
      <c r="BJ11" s="81">
        <f t="shared" si="44"/>
        <v>0</v>
      </c>
      <c r="BK11" s="81">
        <f t="shared" si="45"/>
        <v>0</v>
      </c>
      <c r="BL11" s="81">
        <f t="shared" si="46"/>
        <v>0</v>
      </c>
      <c r="BM11" s="81">
        <f t="shared" si="47"/>
        <v>22</v>
      </c>
      <c r="BN11" s="81">
        <f t="shared" si="48"/>
        <v>0</v>
      </c>
      <c r="BO11" s="81">
        <f t="shared" si="49"/>
        <v>0</v>
      </c>
      <c r="BP11" s="81">
        <f t="shared" si="50"/>
        <v>40</v>
      </c>
      <c r="BQ11" s="81">
        <f t="shared" si="51"/>
        <v>0</v>
      </c>
      <c r="BR11" s="81">
        <f t="shared" si="52"/>
        <v>0</v>
      </c>
      <c r="BS11" s="81">
        <f t="shared" si="53"/>
        <v>0</v>
      </c>
      <c r="BT11" s="81">
        <f t="shared" si="54"/>
        <v>0</v>
      </c>
      <c r="BU11" s="81">
        <f t="shared" si="55"/>
        <v>0</v>
      </c>
      <c r="BV11" s="81">
        <f t="shared" si="56"/>
        <v>0</v>
      </c>
      <c r="BW11" s="81">
        <f t="shared" si="57"/>
        <v>0</v>
      </c>
      <c r="BX11" s="81">
        <f t="shared" si="58"/>
        <v>0</v>
      </c>
      <c r="BY11" s="81">
        <f t="shared" si="59"/>
        <v>0</v>
      </c>
      <c r="BZ11" s="81">
        <f t="shared" si="60"/>
        <v>0</v>
      </c>
      <c r="CA11" s="81">
        <f t="shared" si="61"/>
        <v>0</v>
      </c>
      <c r="CB11" s="81">
        <f t="shared" si="62"/>
        <v>0</v>
      </c>
      <c r="CC11" s="81">
        <f t="shared" si="63"/>
        <v>0</v>
      </c>
      <c r="CD11" s="81">
        <f t="shared" si="64"/>
        <v>0</v>
      </c>
      <c r="CE11" s="81">
        <f t="shared" si="65"/>
        <v>0</v>
      </c>
      <c r="CF11" s="81">
        <f t="shared" si="66"/>
        <v>0</v>
      </c>
      <c r="CG11" s="81">
        <f t="shared" si="67"/>
        <v>0</v>
      </c>
      <c r="CH11" s="81">
        <f t="shared" si="68"/>
        <v>0</v>
      </c>
      <c r="CI11" s="81">
        <f t="shared" si="69"/>
        <v>0</v>
      </c>
      <c r="CJ11" s="81">
        <f t="shared" si="70"/>
        <v>0</v>
      </c>
      <c r="CK11" s="81">
        <f t="shared" si="71"/>
        <v>0</v>
      </c>
      <c r="CL11" s="81">
        <f t="shared" si="72"/>
        <v>0</v>
      </c>
      <c r="CM11" s="81">
        <f t="shared" si="73"/>
        <v>0</v>
      </c>
      <c r="CN11" s="81">
        <f t="shared" si="74"/>
        <v>0</v>
      </c>
      <c r="CO11" s="81">
        <f t="shared" si="75"/>
        <v>0</v>
      </c>
      <c r="CP11" s="81">
        <f t="shared" si="76"/>
        <v>0</v>
      </c>
      <c r="CQ11" s="81">
        <f t="shared" si="77"/>
        <v>0</v>
      </c>
      <c r="CR11" s="81">
        <f t="shared" si="78"/>
        <v>0</v>
      </c>
      <c r="CS11" s="81">
        <f t="shared" si="79"/>
        <v>0</v>
      </c>
      <c r="CT11" s="81">
        <f t="shared" si="80"/>
        <v>0</v>
      </c>
      <c r="CU11" s="81">
        <f t="shared" si="81"/>
        <v>0</v>
      </c>
      <c r="CV11" s="81">
        <f t="shared" si="82"/>
        <v>0</v>
      </c>
      <c r="CW11" s="81">
        <f t="shared" si="83"/>
        <v>0</v>
      </c>
      <c r="CX11" s="81">
        <f t="shared" si="84"/>
        <v>0</v>
      </c>
      <c r="CY11" s="81">
        <f t="shared" si="85"/>
        <v>0</v>
      </c>
      <c r="CZ11" s="81">
        <f t="shared" si="86"/>
        <v>0</v>
      </c>
      <c r="DA11" s="81">
        <f t="shared" si="87"/>
        <v>0</v>
      </c>
      <c r="DB11" s="81">
        <f t="shared" si="88"/>
        <v>0</v>
      </c>
      <c r="DC11" s="81">
        <f t="shared" si="89"/>
        <v>0</v>
      </c>
      <c r="DD11" s="81">
        <f t="shared" si="90"/>
        <v>40</v>
      </c>
      <c r="DE11" s="81">
        <f t="shared" si="91"/>
        <v>0</v>
      </c>
      <c r="DF11" s="81">
        <f t="shared" si="92"/>
        <v>42</v>
      </c>
      <c r="DG11" s="81">
        <f t="shared" si="93"/>
        <v>0</v>
      </c>
      <c r="DH11" s="81">
        <f t="shared" si="94"/>
        <v>0</v>
      </c>
      <c r="DI11" s="81">
        <f t="shared" si="95"/>
        <v>0</v>
      </c>
      <c r="DJ11" s="81">
        <f t="shared" si="96"/>
        <v>0</v>
      </c>
      <c r="DK11" s="81">
        <f t="shared" si="97"/>
        <v>0</v>
      </c>
      <c r="DL11" s="81">
        <f t="shared" si="98"/>
        <v>0</v>
      </c>
      <c r="DM11" s="81">
        <f t="shared" si="99"/>
        <v>0</v>
      </c>
      <c r="DN11" s="81">
        <f t="shared" si="100"/>
        <v>0</v>
      </c>
      <c r="DO11" s="81">
        <f t="shared" si="101"/>
        <v>0</v>
      </c>
      <c r="DP11" s="81">
        <f t="shared" si="102"/>
        <v>0</v>
      </c>
      <c r="DQ11" s="81">
        <f t="shared" si="103"/>
        <v>0</v>
      </c>
      <c r="DR11" s="81">
        <f t="shared" si="104"/>
        <v>0</v>
      </c>
      <c r="DS11" s="81">
        <f t="shared" si="105"/>
        <v>0</v>
      </c>
      <c r="DT11" s="81">
        <f t="shared" si="106"/>
        <v>0</v>
      </c>
      <c r="DU11" s="81">
        <f t="shared" si="107"/>
        <v>0</v>
      </c>
      <c r="DV11" s="81">
        <f t="shared" si="108"/>
        <v>0</v>
      </c>
      <c r="DW11" s="81">
        <f t="shared" si="109"/>
        <v>0</v>
      </c>
      <c r="DX11" s="81">
        <f t="shared" si="110"/>
        <v>0</v>
      </c>
      <c r="DY11" s="81">
        <f t="shared" si="111"/>
        <v>0</v>
      </c>
      <c r="DZ11" s="81">
        <f t="shared" si="112"/>
        <v>0</v>
      </c>
      <c r="EA11" s="81">
        <f t="shared" si="113"/>
        <v>0</v>
      </c>
      <c r="EB11" s="81">
        <f t="shared" si="114"/>
        <v>0</v>
      </c>
      <c r="EC11" s="81">
        <f t="shared" si="115"/>
        <v>0</v>
      </c>
      <c r="ED11" s="81">
        <f t="shared" si="116"/>
        <v>0</v>
      </c>
      <c r="EE11" s="81">
        <f t="shared" si="117"/>
        <v>0</v>
      </c>
      <c r="EF11" s="81">
        <f t="shared" si="118"/>
        <v>0</v>
      </c>
      <c r="EG11" s="81">
        <f t="shared" si="119"/>
        <v>0</v>
      </c>
      <c r="EH11" s="81">
        <f t="shared" si="120"/>
        <v>0</v>
      </c>
      <c r="EI11" s="81">
        <f t="shared" si="121"/>
        <v>0</v>
      </c>
      <c r="EJ11" s="81">
        <f t="shared" si="122"/>
        <v>0</v>
      </c>
      <c r="EK11" s="81">
        <f t="shared" si="123"/>
        <v>0</v>
      </c>
      <c r="EL11" s="81">
        <f t="shared" si="124"/>
        <v>0</v>
      </c>
      <c r="EM11" s="81">
        <f t="shared" si="125"/>
        <v>0</v>
      </c>
      <c r="EN11" s="81">
        <f t="shared" si="126"/>
        <v>0</v>
      </c>
      <c r="EO11" s="81">
        <f t="shared" si="127"/>
        <v>0</v>
      </c>
      <c r="EP11" s="81">
        <f t="shared" si="128"/>
        <v>0</v>
      </c>
      <c r="EQ11" s="81">
        <f t="shared" si="129"/>
        <v>0</v>
      </c>
      <c r="ER11" s="81">
        <f t="shared" si="130"/>
        <v>0</v>
      </c>
      <c r="ES11" s="81">
        <f t="shared" si="131"/>
        <v>0</v>
      </c>
      <c r="ET11" s="81">
        <f t="shared" si="132"/>
        <v>0</v>
      </c>
      <c r="EU11" s="81">
        <f t="shared" si="133"/>
        <v>42</v>
      </c>
      <c r="EV11" s="81"/>
      <c r="EW11" s="81">
        <f t="shared" si="134"/>
        <v>3</v>
      </c>
      <c r="EX11" s="81">
        <f t="shared" si="135"/>
        <v>2</v>
      </c>
      <c r="EY11" s="81"/>
      <c r="EZ11" s="81">
        <f t="shared" si="136"/>
        <v>2</v>
      </c>
      <c r="FA11" s="81" t="e">
        <f>IF(P11=#REF!,IF(J11&lt;#REF!,#REF!,FE11),#REF!)</f>
        <v>#REF!</v>
      </c>
      <c r="FB11" s="81" t="e">
        <f>IF(P11=#REF!,IF(J11&lt;#REF!,0,1))</f>
        <v>#REF!</v>
      </c>
      <c r="FC11" s="81" t="e">
        <f>IF(AND(EZ11&gt;=21,EZ11&lt;&gt;0),EZ11,IF(P11&lt;#REF!,"СТОП",FA11+FB11))</f>
        <v>#REF!</v>
      </c>
      <c r="FD11" s="81"/>
      <c r="FE11" s="81">
        <v>15</v>
      </c>
      <c r="FF11" s="81">
        <v>16</v>
      </c>
      <c r="FG11" s="81"/>
      <c r="FH11" s="82">
        <f t="shared" si="137"/>
        <v>0</v>
      </c>
      <c r="FI11" s="82">
        <f t="shared" si="138"/>
        <v>0</v>
      </c>
      <c r="FJ11" s="82">
        <f t="shared" si="139"/>
        <v>20</v>
      </c>
      <c r="FK11" s="82">
        <f t="shared" si="140"/>
        <v>0</v>
      </c>
      <c r="FL11" s="82">
        <f t="shared" si="141"/>
        <v>0</v>
      </c>
      <c r="FM11" s="82">
        <f t="shared" si="142"/>
        <v>0</v>
      </c>
      <c r="FN11" s="82">
        <f t="shared" si="143"/>
        <v>0</v>
      </c>
      <c r="FO11" s="82">
        <f t="shared" si="144"/>
        <v>0</v>
      </c>
      <c r="FP11" s="82">
        <f t="shared" si="145"/>
        <v>0</v>
      </c>
      <c r="FQ11" s="82">
        <f t="shared" si="146"/>
        <v>0</v>
      </c>
      <c r="FR11" s="82">
        <f t="shared" si="147"/>
        <v>0</v>
      </c>
      <c r="FS11" s="82">
        <f t="shared" si="148"/>
        <v>0</v>
      </c>
      <c r="FT11" s="82">
        <f t="shared" si="149"/>
        <v>0</v>
      </c>
      <c r="FU11" s="82">
        <f t="shared" si="150"/>
        <v>0</v>
      </c>
      <c r="FV11" s="82">
        <f t="shared" si="151"/>
        <v>0</v>
      </c>
      <c r="FW11" s="82">
        <f t="shared" si="152"/>
        <v>0</v>
      </c>
      <c r="FX11" s="82">
        <f t="shared" si="153"/>
        <v>0</v>
      </c>
      <c r="FY11" s="82">
        <f t="shared" si="154"/>
        <v>0</v>
      </c>
      <c r="FZ11" s="82">
        <f t="shared" si="155"/>
        <v>0</v>
      </c>
      <c r="GA11" s="82">
        <f t="shared" si="156"/>
        <v>0</v>
      </c>
      <c r="GB11" s="82">
        <f t="shared" si="157"/>
        <v>0</v>
      </c>
      <c r="GC11" s="82">
        <f t="shared" si="158"/>
        <v>0</v>
      </c>
      <c r="GD11" s="82">
        <f t="shared" si="159"/>
        <v>20</v>
      </c>
      <c r="GE11" s="82">
        <f t="shared" si="160"/>
        <v>0</v>
      </c>
      <c r="GF11" s="82">
        <f t="shared" si="161"/>
        <v>22</v>
      </c>
      <c r="GG11" s="82">
        <f t="shared" si="162"/>
        <v>0</v>
      </c>
      <c r="GH11" s="82">
        <f t="shared" si="163"/>
        <v>0</v>
      </c>
      <c r="GI11" s="82">
        <f t="shared" si="164"/>
        <v>0</v>
      </c>
      <c r="GJ11" s="82">
        <f t="shared" si="165"/>
        <v>0</v>
      </c>
      <c r="GK11" s="82">
        <f t="shared" si="166"/>
        <v>0</v>
      </c>
      <c r="GL11" s="82">
        <f t="shared" si="167"/>
        <v>0</v>
      </c>
      <c r="GM11" s="82">
        <f t="shared" si="168"/>
        <v>0</v>
      </c>
      <c r="GN11" s="82">
        <f t="shared" si="169"/>
        <v>0</v>
      </c>
      <c r="GO11" s="82">
        <f t="shared" si="170"/>
        <v>0</v>
      </c>
      <c r="GP11" s="82">
        <f t="shared" si="171"/>
        <v>0</v>
      </c>
      <c r="GQ11" s="82">
        <f t="shared" si="172"/>
        <v>0</v>
      </c>
      <c r="GR11" s="82">
        <f t="shared" si="173"/>
        <v>0</v>
      </c>
      <c r="GS11" s="82">
        <f t="shared" si="174"/>
        <v>0</v>
      </c>
      <c r="GT11" s="82">
        <f t="shared" si="175"/>
        <v>0</v>
      </c>
      <c r="GU11" s="82">
        <f t="shared" si="176"/>
        <v>0</v>
      </c>
      <c r="GV11" s="82">
        <f t="shared" si="177"/>
        <v>0</v>
      </c>
      <c r="GW11" s="82">
        <f t="shared" si="178"/>
        <v>0</v>
      </c>
      <c r="GX11" s="82">
        <f t="shared" si="179"/>
        <v>0</v>
      </c>
      <c r="GY11" s="82">
        <f t="shared" si="180"/>
        <v>0</v>
      </c>
      <c r="GZ11" s="82">
        <f t="shared" si="181"/>
        <v>0</v>
      </c>
      <c r="HA11" s="82">
        <f t="shared" si="182"/>
        <v>22</v>
      </c>
      <c r="HB11" s="82">
        <f t="shared" si="183"/>
        <v>0</v>
      </c>
      <c r="HC11" s="82">
        <f t="shared" si="184"/>
        <v>0</v>
      </c>
      <c r="HD11" s="82">
        <f t="shared" si="185"/>
        <v>95</v>
      </c>
      <c r="HE11" s="82">
        <f t="shared" si="186"/>
        <v>0</v>
      </c>
      <c r="HF11" s="82">
        <f t="shared" si="187"/>
        <v>0</v>
      </c>
      <c r="HG11" s="82">
        <f t="shared" si="188"/>
        <v>0</v>
      </c>
      <c r="HH11" s="82">
        <f t="shared" si="189"/>
        <v>0</v>
      </c>
      <c r="HI11" s="82">
        <f t="shared" si="190"/>
        <v>0</v>
      </c>
      <c r="HJ11" s="82">
        <f t="shared" si="191"/>
        <v>0</v>
      </c>
      <c r="HK11" s="82">
        <f t="shared" si="192"/>
        <v>0</v>
      </c>
      <c r="HL11" s="82">
        <f t="shared" si="193"/>
        <v>0</v>
      </c>
      <c r="HM11" s="82">
        <f t="shared" si="194"/>
        <v>0</v>
      </c>
      <c r="HN11" s="82">
        <f t="shared" si="195"/>
        <v>0</v>
      </c>
      <c r="HO11" s="82">
        <f t="shared" si="196"/>
        <v>0</v>
      </c>
      <c r="HP11" s="82">
        <f t="shared" si="197"/>
        <v>0</v>
      </c>
      <c r="HQ11" s="82">
        <f t="shared" si="198"/>
        <v>0</v>
      </c>
      <c r="HR11" s="82">
        <f t="shared" si="199"/>
        <v>0</v>
      </c>
      <c r="HS11" s="82">
        <f t="shared" si="200"/>
        <v>0</v>
      </c>
      <c r="HT11" s="82">
        <f t="shared" si="201"/>
        <v>0</v>
      </c>
      <c r="HU11" s="82">
        <f t="shared" si="202"/>
        <v>0</v>
      </c>
      <c r="HV11" s="82">
        <f t="shared" si="203"/>
        <v>0</v>
      </c>
      <c r="HW11" s="82">
        <f t="shared" si="204"/>
        <v>0</v>
      </c>
      <c r="HX11" s="82">
        <f t="shared" si="205"/>
        <v>95</v>
      </c>
      <c r="HY11" s="82">
        <f t="shared" si="206"/>
        <v>0</v>
      </c>
      <c r="HZ11" s="82">
        <f t="shared" si="207"/>
        <v>98</v>
      </c>
      <c r="IA11" s="82">
        <f t="shared" si="208"/>
        <v>0</v>
      </c>
      <c r="IB11" s="82">
        <f t="shared" si="209"/>
        <v>0</v>
      </c>
      <c r="IC11" s="82">
        <f t="shared" si="210"/>
        <v>0</v>
      </c>
      <c r="ID11" s="82">
        <f t="shared" si="211"/>
        <v>0</v>
      </c>
      <c r="IE11" s="82">
        <f t="shared" si="212"/>
        <v>0</v>
      </c>
      <c r="IF11" s="82">
        <f t="shared" si="213"/>
        <v>0</v>
      </c>
      <c r="IG11" s="82">
        <f t="shared" si="214"/>
        <v>0</v>
      </c>
      <c r="IH11" s="82">
        <f t="shared" si="215"/>
        <v>0</v>
      </c>
      <c r="II11" s="82">
        <f t="shared" si="216"/>
        <v>0</v>
      </c>
      <c r="IJ11" s="82">
        <f t="shared" si="217"/>
        <v>0</v>
      </c>
      <c r="IK11" s="82">
        <f t="shared" si="218"/>
        <v>0</v>
      </c>
      <c r="IL11" s="82">
        <f t="shared" si="219"/>
        <v>0</v>
      </c>
      <c r="IM11" s="82">
        <f t="shared" si="220"/>
        <v>0</v>
      </c>
      <c r="IN11" s="82">
        <f t="shared" si="221"/>
        <v>0</v>
      </c>
      <c r="IO11" s="82">
        <f t="shared" si="222"/>
        <v>0</v>
      </c>
      <c r="IP11" s="82">
        <f t="shared" si="223"/>
        <v>0</v>
      </c>
      <c r="IQ11" s="82">
        <f t="shared" si="224"/>
        <v>0</v>
      </c>
      <c r="IR11" s="82">
        <f t="shared" si="225"/>
        <v>0</v>
      </c>
      <c r="IS11" s="82">
        <f t="shared" si="226"/>
        <v>0</v>
      </c>
      <c r="IT11" s="82">
        <f t="shared" si="227"/>
        <v>0</v>
      </c>
      <c r="IU11" s="82">
        <f t="shared" si="228"/>
        <v>98</v>
      </c>
      <c r="IV11" s="81"/>
    </row>
    <row r="12" spans="1:256" s="84" customFormat="1" ht="99">
      <c r="A12" s="57">
        <v>3</v>
      </c>
      <c r="B12" s="95">
        <v>655</v>
      </c>
      <c r="C12" s="86" t="s">
        <v>237</v>
      </c>
      <c r="D12" s="88" t="s">
        <v>34</v>
      </c>
      <c r="E12" s="66" t="s">
        <v>128</v>
      </c>
      <c r="F12" s="58" t="s">
        <v>283</v>
      </c>
      <c r="G12" s="57" t="s">
        <v>36</v>
      </c>
      <c r="H12" s="44">
        <v>2</v>
      </c>
      <c r="I12" s="101">
        <v>22</v>
      </c>
      <c r="J12" s="101">
        <v>3</v>
      </c>
      <c r="K12" s="45">
        <v>20</v>
      </c>
      <c r="L12" s="46">
        <v>2</v>
      </c>
      <c r="M12" s="101">
        <v>22</v>
      </c>
      <c r="N12" s="101">
        <v>3</v>
      </c>
      <c r="O12" s="62">
        <v>20</v>
      </c>
      <c r="P12" s="153">
        <f t="shared" si="0"/>
        <v>84</v>
      </c>
      <c r="Q12" s="85">
        <f t="shared" si="1"/>
        <v>42</v>
      </c>
      <c r="R12" s="81"/>
      <c r="S12" s="80"/>
      <c r="T12" s="81">
        <f t="shared" si="2"/>
        <v>0</v>
      </c>
      <c r="U12" s="81">
        <f t="shared" si="3"/>
        <v>22</v>
      </c>
      <c r="V12" s="81">
        <f t="shared" si="4"/>
        <v>0</v>
      </c>
      <c r="W12" s="81">
        <f t="shared" si="5"/>
        <v>0</v>
      </c>
      <c r="X12" s="81">
        <f t="shared" si="6"/>
        <v>0</v>
      </c>
      <c r="Y12" s="81">
        <f t="shared" si="7"/>
        <v>0</v>
      </c>
      <c r="Z12" s="81">
        <f t="shared" si="8"/>
        <v>0</v>
      </c>
      <c r="AA12" s="81">
        <f t="shared" si="9"/>
        <v>0</v>
      </c>
      <c r="AB12" s="81">
        <f t="shared" si="10"/>
        <v>0</v>
      </c>
      <c r="AC12" s="81">
        <f t="shared" si="11"/>
        <v>0</v>
      </c>
      <c r="AD12" s="81">
        <f t="shared" si="12"/>
        <v>0</v>
      </c>
      <c r="AE12" s="81">
        <f t="shared" si="13"/>
        <v>0</v>
      </c>
      <c r="AF12" s="81">
        <f t="shared" si="14"/>
        <v>0</v>
      </c>
      <c r="AG12" s="81">
        <f t="shared" si="15"/>
        <v>0</v>
      </c>
      <c r="AH12" s="81">
        <f t="shared" si="16"/>
        <v>0</v>
      </c>
      <c r="AI12" s="81">
        <f t="shared" si="17"/>
        <v>0</v>
      </c>
      <c r="AJ12" s="81">
        <f t="shared" si="18"/>
        <v>0</v>
      </c>
      <c r="AK12" s="81">
        <f t="shared" si="19"/>
        <v>0</v>
      </c>
      <c r="AL12" s="81">
        <f t="shared" si="20"/>
        <v>0</v>
      </c>
      <c r="AM12" s="81">
        <f t="shared" si="21"/>
        <v>0</v>
      </c>
      <c r="AN12" s="81">
        <f t="shared" si="22"/>
        <v>0</v>
      </c>
      <c r="AO12" s="81">
        <f t="shared" si="23"/>
        <v>0</v>
      </c>
      <c r="AP12" s="81">
        <f t="shared" si="24"/>
        <v>22</v>
      </c>
      <c r="AQ12" s="81">
        <f t="shared" si="25"/>
        <v>0</v>
      </c>
      <c r="AR12" s="81">
        <f t="shared" si="26"/>
        <v>0</v>
      </c>
      <c r="AS12" s="81">
        <f t="shared" si="27"/>
        <v>20</v>
      </c>
      <c r="AT12" s="81">
        <f t="shared" si="28"/>
        <v>0</v>
      </c>
      <c r="AU12" s="81">
        <f t="shared" si="29"/>
        <v>0</v>
      </c>
      <c r="AV12" s="81">
        <f t="shared" si="30"/>
        <v>0</v>
      </c>
      <c r="AW12" s="81">
        <f t="shared" si="31"/>
        <v>0</v>
      </c>
      <c r="AX12" s="81">
        <f t="shared" si="32"/>
        <v>0</v>
      </c>
      <c r="AY12" s="81">
        <f t="shared" si="33"/>
        <v>0</v>
      </c>
      <c r="AZ12" s="81">
        <f t="shared" si="34"/>
        <v>0</v>
      </c>
      <c r="BA12" s="81">
        <f t="shared" si="35"/>
        <v>0</v>
      </c>
      <c r="BB12" s="81">
        <f t="shared" si="36"/>
        <v>0</v>
      </c>
      <c r="BC12" s="81">
        <f t="shared" si="37"/>
        <v>0</v>
      </c>
      <c r="BD12" s="81">
        <f t="shared" si="38"/>
        <v>0</v>
      </c>
      <c r="BE12" s="81">
        <f t="shared" si="39"/>
        <v>0</v>
      </c>
      <c r="BF12" s="81">
        <f t="shared" si="40"/>
        <v>0</v>
      </c>
      <c r="BG12" s="81">
        <f t="shared" si="41"/>
        <v>0</v>
      </c>
      <c r="BH12" s="81">
        <f t="shared" si="42"/>
        <v>0</v>
      </c>
      <c r="BI12" s="81">
        <f t="shared" si="43"/>
        <v>0</v>
      </c>
      <c r="BJ12" s="81">
        <f t="shared" si="44"/>
        <v>0</v>
      </c>
      <c r="BK12" s="81">
        <f t="shared" si="45"/>
        <v>0</v>
      </c>
      <c r="BL12" s="81">
        <f t="shared" si="46"/>
        <v>0</v>
      </c>
      <c r="BM12" s="81">
        <f t="shared" si="47"/>
        <v>20</v>
      </c>
      <c r="BN12" s="81">
        <f t="shared" si="48"/>
        <v>0</v>
      </c>
      <c r="BO12" s="81">
        <f t="shared" si="49"/>
        <v>42</v>
      </c>
      <c r="BP12" s="81">
        <f t="shared" si="50"/>
        <v>0</v>
      </c>
      <c r="BQ12" s="81">
        <f t="shared" si="51"/>
        <v>0</v>
      </c>
      <c r="BR12" s="81">
        <f t="shared" si="52"/>
        <v>0</v>
      </c>
      <c r="BS12" s="81">
        <f t="shared" si="53"/>
        <v>0</v>
      </c>
      <c r="BT12" s="81">
        <f t="shared" si="54"/>
        <v>0</v>
      </c>
      <c r="BU12" s="81">
        <f t="shared" si="55"/>
        <v>0</v>
      </c>
      <c r="BV12" s="81">
        <f t="shared" si="56"/>
        <v>0</v>
      </c>
      <c r="BW12" s="81">
        <f t="shared" si="57"/>
        <v>0</v>
      </c>
      <c r="BX12" s="81">
        <f t="shared" si="58"/>
        <v>0</v>
      </c>
      <c r="BY12" s="81">
        <f t="shared" si="59"/>
        <v>0</v>
      </c>
      <c r="BZ12" s="81">
        <f t="shared" si="60"/>
        <v>0</v>
      </c>
      <c r="CA12" s="81">
        <f t="shared" si="61"/>
        <v>0</v>
      </c>
      <c r="CB12" s="81">
        <f t="shared" si="62"/>
        <v>0</v>
      </c>
      <c r="CC12" s="81">
        <f t="shared" si="63"/>
        <v>0</v>
      </c>
      <c r="CD12" s="81">
        <f t="shared" si="64"/>
        <v>0</v>
      </c>
      <c r="CE12" s="81">
        <f t="shared" si="65"/>
        <v>0</v>
      </c>
      <c r="CF12" s="81">
        <f t="shared" si="66"/>
        <v>0</v>
      </c>
      <c r="CG12" s="81">
        <f t="shared" si="67"/>
        <v>0</v>
      </c>
      <c r="CH12" s="81">
        <f t="shared" si="68"/>
        <v>0</v>
      </c>
      <c r="CI12" s="81">
        <f t="shared" si="69"/>
        <v>0</v>
      </c>
      <c r="CJ12" s="81">
        <f t="shared" si="70"/>
        <v>0</v>
      </c>
      <c r="CK12" s="81">
        <f t="shared" si="71"/>
        <v>0</v>
      </c>
      <c r="CL12" s="81">
        <f t="shared" si="72"/>
        <v>0</v>
      </c>
      <c r="CM12" s="81">
        <f t="shared" si="73"/>
        <v>0</v>
      </c>
      <c r="CN12" s="81">
        <f t="shared" si="74"/>
        <v>0</v>
      </c>
      <c r="CO12" s="81">
        <f t="shared" si="75"/>
        <v>0</v>
      </c>
      <c r="CP12" s="81">
        <f t="shared" si="76"/>
        <v>0</v>
      </c>
      <c r="CQ12" s="81">
        <f t="shared" si="77"/>
        <v>0</v>
      </c>
      <c r="CR12" s="81">
        <f t="shared" si="78"/>
        <v>0</v>
      </c>
      <c r="CS12" s="81">
        <f t="shared" si="79"/>
        <v>0</v>
      </c>
      <c r="CT12" s="81">
        <f t="shared" si="80"/>
        <v>0</v>
      </c>
      <c r="CU12" s="81">
        <f t="shared" si="81"/>
        <v>0</v>
      </c>
      <c r="CV12" s="81">
        <f t="shared" si="82"/>
        <v>0</v>
      </c>
      <c r="CW12" s="81">
        <f t="shared" si="83"/>
        <v>0</v>
      </c>
      <c r="CX12" s="81">
        <f t="shared" si="84"/>
        <v>0</v>
      </c>
      <c r="CY12" s="81">
        <f t="shared" si="85"/>
        <v>0</v>
      </c>
      <c r="CZ12" s="81">
        <f t="shared" si="86"/>
        <v>0</v>
      </c>
      <c r="DA12" s="81">
        <f t="shared" si="87"/>
        <v>0</v>
      </c>
      <c r="DB12" s="81">
        <f t="shared" si="88"/>
        <v>0</v>
      </c>
      <c r="DC12" s="81">
        <f t="shared" si="89"/>
        <v>0</v>
      </c>
      <c r="DD12" s="81">
        <f t="shared" si="90"/>
        <v>42</v>
      </c>
      <c r="DE12" s="81">
        <f t="shared" si="91"/>
        <v>0</v>
      </c>
      <c r="DF12" s="81">
        <f t="shared" si="92"/>
        <v>0</v>
      </c>
      <c r="DG12" s="81">
        <f t="shared" si="93"/>
        <v>40</v>
      </c>
      <c r="DH12" s="81">
        <f t="shared" si="94"/>
        <v>0</v>
      </c>
      <c r="DI12" s="81">
        <f t="shared" si="95"/>
        <v>0</v>
      </c>
      <c r="DJ12" s="81">
        <f t="shared" si="96"/>
        <v>0</v>
      </c>
      <c r="DK12" s="81">
        <f t="shared" si="97"/>
        <v>0</v>
      </c>
      <c r="DL12" s="81">
        <f t="shared" si="98"/>
        <v>0</v>
      </c>
      <c r="DM12" s="81">
        <f t="shared" si="99"/>
        <v>0</v>
      </c>
      <c r="DN12" s="81">
        <f t="shared" si="100"/>
        <v>0</v>
      </c>
      <c r="DO12" s="81">
        <f t="shared" si="101"/>
        <v>0</v>
      </c>
      <c r="DP12" s="81">
        <f t="shared" si="102"/>
        <v>0</v>
      </c>
      <c r="DQ12" s="81">
        <f t="shared" si="103"/>
        <v>0</v>
      </c>
      <c r="DR12" s="81">
        <f t="shared" si="104"/>
        <v>0</v>
      </c>
      <c r="DS12" s="81">
        <f t="shared" si="105"/>
        <v>0</v>
      </c>
      <c r="DT12" s="81">
        <f t="shared" si="106"/>
        <v>0</v>
      </c>
      <c r="DU12" s="81">
        <f t="shared" si="107"/>
        <v>0</v>
      </c>
      <c r="DV12" s="81">
        <f t="shared" si="108"/>
        <v>0</v>
      </c>
      <c r="DW12" s="81">
        <f t="shared" si="109"/>
        <v>0</v>
      </c>
      <c r="DX12" s="81">
        <f t="shared" si="110"/>
        <v>0</v>
      </c>
      <c r="DY12" s="81">
        <f t="shared" si="111"/>
        <v>0</v>
      </c>
      <c r="DZ12" s="81">
        <f t="shared" si="112"/>
        <v>0</v>
      </c>
      <c r="EA12" s="81">
        <f t="shared" si="113"/>
        <v>0</v>
      </c>
      <c r="EB12" s="81">
        <f t="shared" si="114"/>
        <v>0</v>
      </c>
      <c r="EC12" s="81">
        <f t="shared" si="115"/>
        <v>0</v>
      </c>
      <c r="ED12" s="81">
        <f t="shared" si="116"/>
        <v>0</v>
      </c>
      <c r="EE12" s="81">
        <f t="shared" si="117"/>
        <v>0</v>
      </c>
      <c r="EF12" s="81">
        <f t="shared" si="118"/>
        <v>0</v>
      </c>
      <c r="EG12" s="81">
        <f t="shared" si="119"/>
        <v>0</v>
      </c>
      <c r="EH12" s="81">
        <f t="shared" si="120"/>
        <v>0</v>
      </c>
      <c r="EI12" s="81">
        <f t="shared" si="121"/>
        <v>0</v>
      </c>
      <c r="EJ12" s="81">
        <f t="shared" si="122"/>
        <v>0</v>
      </c>
      <c r="EK12" s="81">
        <f t="shared" si="123"/>
        <v>0</v>
      </c>
      <c r="EL12" s="81">
        <f t="shared" si="124"/>
        <v>0</v>
      </c>
      <c r="EM12" s="81">
        <f t="shared" si="125"/>
        <v>0</v>
      </c>
      <c r="EN12" s="81">
        <f t="shared" si="126"/>
        <v>0</v>
      </c>
      <c r="EO12" s="81">
        <f t="shared" si="127"/>
        <v>0</v>
      </c>
      <c r="EP12" s="81">
        <f t="shared" si="128"/>
        <v>0</v>
      </c>
      <c r="EQ12" s="81">
        <f t="shared" si="129"/>
        <v>0</v>
      </c>
      <c r="ER12" s="81">
        <f t="shared" si="130"/>
        <v>0</v>
      </c>
      <c r="ES12" s="81">
        <f t="shared" si="131"/>
        <v>0</v>
      </c>
      <c r="ET12" s="81">
        <f t="shared" si="132"/>
        <v>0</v>
      </c>
      <c r="EU12" s="81">
        <f t="shared" si="133"/>
        <v>40</v>
      </c>
      <c r="EV12" s="81"/>
      <c r="EW12" s="81">
        <f t="shared" si="134"/>
        <v>2</v>
      </c>
      <c r="EX12" s="81">
        <f t="shared" si="135"/>
        <v>3</v>
      </c>
      <c r="EY12" s="81"/>
      <c r="EZ12" s="81">
        <f t="shared" si="136"/>
        <v>2</v>
      </c>
      <c r="FA12" s="81" t="e">
        <f>IF(P12=#REF!,IF(J12&lt;#REF!,#REF!,FE12),#REF!)</f>
        <v>#REF!</v>
      </c>
      <c r="FB12" s="81" t="e">
        <f>IF(P12=#REF!,IF(J12&lt;#REF!,0,1))</f>
        <v>#REF!</v>
      </c>
      <c r="FC12" s="81" t="e">
        <f>IF(AND(EZ12&gt;=21,EZ12&lt;&gt;0),EZ12,IF(P12&lt;#REF!,"СТОП",FA12+FB12))</f>
        <v>#REF!</v>
      </c>
      <c r="FD12" s="81"/>
      <c r="FE12" s="81">
        <v>15</v>
      </c>
      <c r="FF12" s="81">
        <v>16</v>
      </c>
      <c r="FG12" s="81"/>
      <c r="FH12" s="82">
        <f t="shared" si="137"/>
        <v>0</v>
      </c>
      <c r="FI12" s="82">
        <f t="shared" si="138"/>
        <v>22</v>
      </c>
      <c r="FJ12" s="82">
        <f t="shared" si="139"/>
        <v>0</v>
      </c>
      <c r="FK12" s="82">
        <f t="shared" si="140"/>
        <v>0</v>
      </c>
      <c r="FL12" s="82">
        <f t="shared" si="141"/>
        <v>0</v>
      </c>
      <c r="FM12" s="82">
        <f t="shared" si="142"/>
        <v>0</v>
      </c>
      <c r="FN12" s="82">
        <f t="shared" si="143"/>
        <v>0</v>
      </c>
      <c r="FO12" s="82">
        <f t="shared" si="144"/>
        <v>0</v>
      </c>
      <c r="FP12" s="82">
        <f t="shared" si="145"/>
        <v>0</v>
      </c>
      <c r="FQ12" s="82">
        <f t="shared" si="146"/>
        <v>0</v>
      </c>
      <c r="FR12" s="82">
        <f t="shared" si="147"/>
        <v>0</v>
      </c>
      <c r="FS12" s="82">
        <f t="shared" si="148"/>
        <v>0</v>
      </c>
      <c r="FT12" s="82">
        <f t="shared" si="149"/>
        <v>0</v>
      </c>
      <c r="FU12" s="82">
        <f t="shared" si="150"/>
        <v>0</v>
      </c>
      <c r="FV12" s="82">
        <f t="shared" si="151"/>
        <v>0</v>
      </c>
      <c r="FW12" s="82">
        <f t="shared" si="152"/>
        <v>0</v>
      </c>
      <c r="FX12" s="82">
        <f t="shared" si="153"/>
        <v>0</v>
      </c>
      <c r="FY12" s="82">
        <f t="shared" si="154"/>
        <v>0</v>
      </c>
      <c r="FZ12" s="82">
        <f t="shared" si="155"/>
        <v>0</v>
      </c>
      <c r="GA12" s="82">
        <f t="shared" si="156"/>
        <v>0</v>
      </c>
      <c r="GB12" s="82">
        <f t="shared" si="157"/>
        <v>0</v>
      </c>
      <c r="GC12" s="82">
        <f t="shared" si="158"/>
        <v>0</v>
      </c>
      <c r="GD12" s="82">
        <f t="shared" si="159"/>
        <v>22</v>
      </c>
      <c r="GE12" s="82">
        <f t="shared" si="160"/>
        <v>0</v>
      </c>
      <c r="GF12" s="82">
        <f t="shared" si="161"/>
        <v>0</v>
      </c>
      <c r="GG12" s="82">
        <f t="shared" si="162"/>
        <v>20</v>
      </c>
      <c r="GH12" s="82">
        <f t="shared" si="163"/>
        <v>0</v>
      </c>
      <c r="GI12" s="82">
        <f t="shared" si="164"/>
        <v>0</v>
      </c>
      <c r="GJ12" s="82">
        <f t="shared" si="165"/>
        <v>0</v>
      </c>
      <c r="GK12" s="82">
        <f t="shared" si="166"/>
        <v>0</v>
      </c>
      <c r="GL12" s="82">
        <f t="shared" si="167"/>
        <v>0</v>
      </c>
      <c r="GM12" s="82">
        <f t="shared" si="168"/>
        <v>0</v>
      </c>
      <c r="GN12" s="82">
        <f t="shared" si="169"/>
        <v>0</v>
      </c>
      <c r="GO12" s="82">
        <f t="shared" si="170"/>
        <v>0</v>
      </c>
      <c r="GP12" s="82">
        <f t="shared" si="171"/>
        <v>0</v>
      </c>
      <c r="GQ12" s="82">
        <f t="shared" si="172"/>
        <v>0</v>
      </c>
      <c r="GR12" s="82">
        <f t="shared" si="173"/>
        <v>0</v>
      </c>
      <c r="GS12" s="82">
        <f t="shared" si="174"/>
        <v>0</v>
      </c>
      <c r="GT12" s="82">
        <f t="shared" si="175"/>
        <v>0</v>
      </c>
      <c r="GU12" s="82">
        <f t="shared" si="176"/>
        <v>0</v>
      </c>
      <c r="GV12" s="82">
        <f t="shared" si="177"/>
        <v>0</v>
      </c>
      <c r="GW12" s="82">
        <f t="shared" si="178"/>
        <v>0</v>
      </c>
      <c r="GX12" s="82">
        <f t="shared" si="179"/>
        <v>0</v>
      </c>
      <c r="GY12" s="82">
        <f t="shared" si="180"/>
        <v>0</v>
      </c>
      <c r="GZ12" s="82">
        <f t="shared" si="181"/>
        <v>0</v>
      </c>
      <c r="HA12" s="82">
        <f t="shared" si="182"/>
        <v>20</v>
      </c>
      <c r="HB12" s="82">
        <f t="shared" si="183"/>
        <v>0</v>
      </c>
      <c r="HC12" s="82">
        <f t="shared" si="184"/>
        <v>98</v>
      </c>
      <c r="HD12" s="82">
        <f t="shared" si="185"/>
        <v>0</v>
      </c>
      <c r="HE12" s="82">
        <f t="shared" si="186"/>
        <v>0</v>
      </c>
      <c r="HF12" s="82">
        <f t="shared" si="187"/>
        <v>0</v>
      </c>
      <c r="HG12" s="82">
        <f t="shared" si="188"/>
        <v>0</v>
      </c>
      <c r="HH12" s="82">
        <f t="shared" si="189"/>
        <v>0</v>
      </c>
      <c r="HI12" s="82">
        <f t="shared" si="190"/>
        <v>0</v>
      </c>
      <c r="HJ12" s="82">
        <f t="shared" si="191"/>
        <v>0</v>
      </c>
      <c r="HK12" s="82">
        <f t="shared" si="192"/>
        <v>0</v>
      </c>
      <c r="HL12" s="82">
        <f t="shared" si="193"/>
        <v>0</v>
      </c>
      <c r="HM12" s="82">
        <f t="shared" si="194"/>
        <v>0</v>
      </c>
      <c r="HN12" s="82">
        <f t="shared" si="195"/>
        <v>0</v>
      </c>
      <c r="HO12" s="82">
        <f t="shared" si="196"/>
        <v>0</v>
      </c>
      <c r="HP12" s="82">
        <f t="shared" si="197"/>
        <v>0</v>
      </c>
      <c r="HQ12" s="82">
        <f t="shared" si="198"/>
        <v>0</v>
      </c>
      <c r="HR12" s="82">
        <f t="shared" si="199"/>
        <v>0</v>
      </c>
      <c r="HS12" s="82">
        <f t="shared" si="200"/>
        <v>0</v>
      </c>
      <c r="HT12" s="82">
        <f t="shared" si="201"/>
        <v>0</v>
      </c>
      <c r="HU12" s="82">
        <f t="shared" si="202"/>
        <v>0</v>
      </c>
      <c r="HV12" s="82">
        <f t="shared" si="203"/>
        <v>0</v>
      </c>
      <c r="HW12" s="82">
        <f t="shared" si="204"/>
        <v>0</v>
      </c>
      <c r="HX12" s="82">
        <f t="shared" si="205"/>
        <v>98</v>
      </c>
      <c r="HY12" s="82">
        <f t="shared" si="206"/>
        <v>0</v>
      </c>
      <c r="HZ12" s="82">
        <f t="shared" si="207"/>
        <v>0</v>
      </c>
      <c r="IA12" s="82">
        <f t="shared" si="208"/>
        <v>95</v>
      </c>
      <c r="IB12" s="82">
        <f t="shared" si="209"/>
        <v>0</v>
      </c>
      <c r="IC12" s="82">
        <f t="shared" si="210"/>
        <v>0</v>
      </c>
      <c r="ID12" s="82">
        <f t="shared" si="211"/>
        <v>0</v>
      </c>
      <c r="IE12" s="82">
        <f t="shared" si="212"/>
        <v>0</v>
      </c>
      <c r="IF12" s="82">
        <f t="shared" si="213"/>
        <v>0</v>
      </c>
      <c r="IG12" s="82">
        <f t="shared" si="214"/>
        <v>0</v>
      </c>
      <c r="IH12" s="82">
        <f t="shared" si="215"/>
        <v>0</v>
      </c>
      <c r="II12" s="82">
        <f t="shared" si="216"/>
        <v>0</v>
      </c>
      <c r="IJ12" s="82">
        <f t="shared" si="217"/>
        <v>0</v>
      </c>
      <c r="IK12" s="82">
        <f t="shared" si="218"/>
        <v>0</v>
      </c>
      <c r="IL12" s="82">
        <f t="shared" si="219"/>
        <v>0</v>
      </c>
      <c r="IM12" s="82">
        <f t="shared" si="220"/>
        <v>0</v>
      </c>
      <c r="IN12" s="82">
        <f t="shared" si="221"/>
        <v>0</v>
      </c>
      <c r="IO12" s="82">
        <f t="shared" si="222"/>
        <v>0</v>
      </c>
      <c r="IP12" s="82">
        <f t="shared" si="223"/>
        <v>0</v>
      </c>
      <c r="IQ12" s="82">
        <f t="shared" si="224"/>
        <v>0</v>
      </c>
      <c r="IR12" s="82">
        <f t="shared" si="225"/>
        <v>0</v>
      </c>
      <c r="IS12" s="82">
        <f t="shared" si="226"/>
        <v>0</v>
      </c>
      <c r="IT12" s="82">
        <f t="shared" si="227"/>
        <v>0</v>
      </c>
      <c r="IU12" s="82">
        <f t="shared" si="228"/>
        <v>95</v>
      </c>
      <c r="IV12" s="81"/>
    </row>
    <row r="13" spans="1:256" s="84" customFormat="1" ht="141">
      <c r="A13" s="57">
        <v>4</v>
      </c>
      <c r="B13" s="95">
        <v>88</v>
      </c>
      <c r="C13" s="86" t="s">
        <v>78</v>
      </c>
      <c r="D13" s="89" t="s">
        <v>34</v>
      </c>
      <c r="E13" s="66" t="s">
        <v>262</v>
      </c>
      <c r="F13" s="166" t="s">
        <v>192</v>
      </c>
      <c r="G13" s="57" t="s">
        <v>47</v>
      </c>
      <c r="H13" s="44">
        <v>5</v>
      </c>
      <c r="I13" s="101">
        <v>16</v>
      </c>
      <c r="J13" s="101">
        <v>4</v>
      </c>
      <c r="K13" s="45">
        <v>18</v>
      </c>
      <c r="L13" s="46">
        <v>5</v>
      </c>
      <c r="M13" s="101">
        <v>16</v>
      </c>
      <c r="N13" s="101">
        <v>5</v>
      </c>
      <c r="O13" s="62">
        <v>16</v>
      </c>
      <c r="P13" s="153">
        <f t="shared" si="0"/>
        <v>66</v>
      </c>
      <c r="Q13" s="85">
        <f t="shared" si="1"/>
        <v>34</v>
      </c>
      <c r="R13" s="81"/>
      <c r="S13" s="80"/>
      <c r="T13" s="81">
        <f t="shared" si="2"/>
        <v>0</v>
      </c>
      <c r="U13" s="81">
        <f t="shared" si="3"/>
        <v>0</v>
      </c>
      <c r="V13" s="81">
        <f t="shared" si="4"/>
        <v>0</v>
      </c>
      <c r="W13" s="81">
        <f t="shared" si="5"/>
        <v>0</v>
      </c>
      <c r="X13" s="81">
        <f t="shared" si="6"/>
        <v>16</v>
      </c>
      <c r="Y13" s="81">
        <f t="shared" si="7"/>
        <v>0</v>
      </c>
      <c r="Z13" s="81">
        <f t="shared" si="8"/>
        <v>0</v>
      </c>
      <c r="AA13" s="81">
        <f t="shared" si="9"/>
        <v>0</v>
      </c>
      <c r="AB13" s="81">
        <f t="shared" si="10"/>
        <v>0</v>
      </c>
      <c r="AC13" s="81">
        <f t="shared" si="11"/>
        <v>0</v>
      </c>
      <c r="AD13" s="81">
        <f t="shared" si="12"/>
        <v>0</v>
      </c>
      <c r="AE13" s="81">
        <f t="shared" si="13"/>
        <v>0</v>
      </c>
      <c r="AF13" s="81">
        <f t="shared" si="14"/>
        <v>0</v>
      </c>
      <c r="AG13" s="81">
        <f t="shared" si="15"/>
        <v>0</v>
      </c>
      <c r="AH13" s="81">
        <f t="shared" si="16"/>
        <v>0</v>
      </c>
      <c r="AI13" s="81">
        <f t="shared" si="17"/>
        <v>0</v>
      </c>
      <c r="AJ13" s="81">
        <f t="shared" si="18"/>
        <v>0</v>
      </c>
      <c r="AK13" s="81">
        <f t="shared" si="19"/>
        <v>0</v>
      </c>
      <c r="AL13" s="81">
        <f t="shared" si="20"/>
        <v>0</v>
      </c>
      <c r="AM13" s="81">
        <f t="shared" si="21"/>
        <v>0</v>
      </c>
      <c r="AN13" s="81">
        <f t="shared" si="22"/>
        <v>0</v>
      </c>
      <c r="AO13" s="81">
        <f t="shared" si="23"/>
        <v>0</v>
      </c>
      <c r="AP13" s="81">
        <f t="shared" si="24"/>
        <v>16</v>
      </c>
      <c r="AQ13" s="81">
        <f t="shared" si="25"/>
        <v>0</v>
      </c>
      <c r="AR13" s="81">
        <f t="shared" si="26"/>
        <v>0</v>
      </c>
      <c r="AS13" s="81">
        <f t="shared" si="27"/>
        <v>0</v>
      </c>
      <c r="AT13" s="81">
        <f t="shared" si="28"/>
        <v>18</v>
      </c>
      <c r="AU13" s="81">
        <f t="shared" si="29"/>
        <v>0</v>
      </c>
      <c r="AV13" s="81">
        <f t="shared" si="30"/>
        <v>0</v>
      </c>
      <c r="AW13" s="81">
        <f t="shared" si="31"/>
        <v>0</v>
      </c>
      <c r="AX13" s="81">
        <f t="shared" si="32"/>
        <v>0</v>
      </c>
      <c r="AY13" s="81">
        <f t="shared" si="33"/>
        <v>0</v>
      </c>
      <c r="AZ13" s="81">
        <f t="shared" si="34"/>
        <v>0</v>
      </c>
      <c r="BA13" s="81">
        <f t="shared" si="35"/>
        <v>0</v>
      </c>
      <c r="BB13" s="81">
        <f t="shared" si="36"/>
        <v>0</v>
      </c>
      <c r="BC13" s="81">
        <f t="shared" si="37"/>
        <v>0</v>
      </c>
      <c r="BD13" s="81">
        <f t="shared" si="38"/>
        <v>0</v>
      </c>
      <c r="BE13" s="81">
        <f t="shared" si="39"/>
        <v>0</v>
      </c>
      <c r="BF13" s="81">
        <f t="shared" si="40"/>
        <v>0</v>
      </c>
      <c r="BG13" s="81">
        <f t="shared" si="41"/>
        <v>0</v>
      </c>
      <c r="BH13" s="81">
        <f t="shared" si="42"/>
        <v>0</v>
      </c>
      <c r="BI13" s="81">
        <f t="shared" si="43"/>
        <v>0</v>
      </c>
      <c r="BJ13" s="81">
        <f t="shared" si="44"/>
        <v>0</v>
      </c>
      <c r="BK13" s="81">
        <f t="shared" si="45"/>
        <v>0</v>
      </c>
      <c r="BL13" s="81">
        <f t="shared" si="46"/>
        <v>0</v>
      </c>
      <c r="BM13" s="81">
        <f t="shared" si="47"/>
        <v>18</v>
      </c>
      <c r="BN13" s="81">
        <f t="shared" si="48"/>
        <v>0</v>
      </c>
      <c r="BO13" s="81">
        <f t="shared" si="49"/>
        <v>0</v>
      </c>
      <c r="BP13" s="81">
        <f t="shared" si="50"/>
        <v>0</v>
      </c>
      <c r="BQ13" s="81">
        <f t="shared" si="51"/>
        <v>0</v>
      </c>
      <c r="BR13" s="81">
        <f t="shared" si="52"/>
        <v>36</v>
      </c>
      <c r="BS13" s="81">
        <f t="shared" si="53"/>
        <v>0</v>
      </c>
      <c r="BT13" s="81">
        <f t="shared" si="54"/>
        <v>0</v>
      </c>
      <c r="BU13" s="81">
        <f t="shared" si="55"/>
        <v>0</v>
      </c>
      <c r="BV13" s="81">
        <f t="shared" si="56"/>
        <v>0</v>
      </c>
      <c r="BW13" s="81">
        <f t="shared" si="57"/>
        <v>0</v>
      </c>
      <c r="BX13" s="81">
        <f t="shared" si="58"/>
        <v>0</v>
      </c>
      <c r="BY13" s="81">
        <f t="shared" si="59"/>
        <v>0</v>
      </c>
      <c r="BZ13" s="81">
        <f t="shared" si="60"/>
        <v>0</v>
      </c>
      <c r="CA13" s="81">
        <f t="shared" si="61"/>
        <v>0</v>
      </c>
      <c r="CB13" s="81">
        <f t="shared" si="62"/>
        <v>0</v>
      </c>
      <c r="CC13" s="81">
        <f t="shared" si="63"/>
        <v>0</v>
      </c>
      <c r="CD13" s="81">
        <f t="shared" si="64"/>
        <v>0</v>
      </c>
      <c r="CE13" s="81">
        <f t="shared" si="65"/>
        <v>0</v>
      </c>
      <c r="CF13" s="81">
        <f t="shared" si="66"/>
        <v>0</v>
      </c>
      <c r="CG13" s="81">
        <f t="shared" si="67"/>
        <v>0</v>
      </c>
      <c r="CH13" s="81">
        <f t="shared" si="68"/>
        <v>0</v>
      </c>
      <c r="CI13" s="81">
        <f t="shared" si="69"/>
        <v>0</v>
      </c>
      <c r="CJ13" s="81">
        <f t="shared" si="70"/>
        <v>0</v>
      </c>
      <c r="CK13" s="81">
        <f t="shared" si="71"/>
        <v>0</v>
      </c>
      <c r="CL13" s="81">
        <f t="shared" si="72"/>
        <v>0</v>
      </c>
      <c r="CM13" s="81">
        <f t="shared" si="73"/>
        <v>0</v>
      </c>
      <c r="CN13" s="81">
        <f t="shared" si="74"/>
        <v>0</v>
      </c>
      <c r="CO13" s="81">
        <f t="shared" si="75"/>
        <v>0</v>
      </c>
      <c r="CP13" s="81">
        <f t="shared" si="76"/>
        <v>0</v>
      </c>
      <c r="CQ13" s="81">
        <f t="shared" si="77"/>
        <v>0</v>
      </c>
      <c r="CR13" s="81">
        <f t="shared" si="78"/>
        <v>0</v>
      </c>
      <c r="CS13" s="81">
        <f t="shared" si="79"/>
        <v>0</v>
      </c>
      <c r="CT13" s="81">
        <f t="shared" si="80"/>
        <v>0</v>
      </c>
      <c r="CU13" s="81">
        <f t="shared" si="81"/>
        <v>0</v>
      </c>
      <c r="CV13" s="81">
        <f t="shared" si="82"/>
        <v>0</v>
      </c>
      <c r="CW13" s="81">
        <f t="shared" si="83"/>
        <v>0</v>
      </c>
      <c r="CX13" s="81">
        <f t="shared" si="84"/>
        <v>0</v>
      </c>
      <c r="CY13" s="81">
        <f t="shared" si="85"/>
        <v>0</v>
      </c>
      <c r="CZ13" s="81">
        <f t="shared" si="86"/>
        <v>0</v>
      </c>
      <c r="DA13" s="81">
        <f t="shared" si="87"/>
        <v>0</v>
      </c>
      <c r="DB13" s="81">
        <f t="shared" si="88"/>
        <v>0</v>
      </c>
      <c r="DC13" s="81">
        <f t="shared" si="89"/>
        <v>0</v>
      </c>
      <c r="DD13" s="81">
        <f t="shared" si="90"/>
        <v>36</v>
      </c>
      <c r="DE13" s="81">
        <f t="shared" si="91"/>
        <v>0</v>
      </c>
      <c r="DF13" s="81">
        <f t="shared" si="92"/>
        <v>0</v>
      </c>
      <c r="DG13" s="81">
        <f t="shared" si="93"/>
        <v>0</v>
      </c>
      <c r="DH13" s="81">
        <f t="shared" si="94"/>
        <v>38</v>
      </c>
      <c r="DI13" s="81">
        <f t="shared" si="95"/>
        <v>0</v>
      </c>
      <c r="DJ13" s="81">
        <f t="shared" si="96"/>
        <v>0</v>
      </c>
      <c r="DK13" s="81">
        <f t="shared" si="97"/>
        <v>0</v>
      </c>
      <c r="DL13" s="81">
        <f t="shared" si="98"/>
        <v>0</v>
      </c>
      <c r="DM13" s="81">
        <f t="shared" si="99"/>
        <v>0</v>
      </c>
      <c r="DN13" s="81">
        <f t="shared" si="100"/>
        <v>0</v>
      </c>
      <c r="DO13" s="81">
        <f t="shared" si="101"/>
        <v>0</v>
      </c>
      <c r="DP13" s="81">
        <f t="shared" si="102"/>
        <v>0</v>
      </c>
      <c r="DQ13" s="81">
        <f t="shared" si="103"/>
        <v>0</v>
      </c>
      <c r="DR13" s="81">
        <f t="shared" si="104"/>
        <v>0</v>
      </c>
      <c r="DS13" s="81">
        <f t="shared" si="105"/>
        <v>0</v>
      </c>
      <c r="DT13" s="81">
        <f t="shared" si="106"/>
        <v>0</v>
      </c>
      <c r="DU13" s="81">
        <f t="shared" si="107"/>
        <v>0</v>
      </c>
      <c r="DV13" s="81">
        <f t="shared" si="108"/>
        <v>0</v>
      </c>
      <c r="DW13" s="81">
        <f t="shared" si="109"/>
        <v>0</v>
      </c>
      <c r="DX13" s="81">
        <f t="shared" si="110"/>
        <v>0</v>
      </c>
      <c r="DY13" s="81">
        <f t="shared" si="111"/>
        <v>0</v>
      </c>
      <c r="DZ13" s="81">
        <f t="shared" si="112"/>
        <v>0</v>
      </c>
      <c r="EA13" s="81">
        <f t="shared" si="113"/>
        <v>0</v>
      </c>
      <c r="EB13" s="81">
        <f t="shared" si="114"/>
        <v>0</v>
      </c>
      <c r="EC13" s="81">
        <f t="shared" si="115"/>
        <v>0</v>
      </c>
      <c r="ED13" s="81">
        <f t="shared" si="116"/>
        <v>0</v>
      </c>
      <c r="EE13" s="81">
        <f t="shared" si="117"/>
        <v>0</v>
      </c>
      <c r="EF13" s="81">
        <f t="shared" si="118"/>
        <v>0</v>
      </c>
      <c r="EG13" s="81">
        <f t="shared" si="119"/>
        <v>0</v>
      </c>
      <c r="EH13" s="81">
        <f t="shared" si="120"/>
        <v>0</v>
      </c>
      <c r="EI13" s="81">
        <f t="shared" si="121"/>
        <v>0</v>
      </c>
      <c r="EJ13" s="81">
        <f t="shared" si="122"/>
        <v>0</v>
      </c>
      <c r="EK13" s="81">
        <f t="shared" si="123"/>
        <v>0</v>
      </c>
      <c r="EL13" s="81">
        <f t="shared" si="124"/>
        <v>0</v>
      </c>
      <c r="EM13" s="81">
        <f t="shared" si="125"/>
        <v>0</v>
      </c>
      <c r="EN13" s="81">
        <f t="shared" si="126"/>
        <v>0</v>
      </c>
      <c r="EO13" s="81">
        <f t="shared" si="127"/>
        <v>0</v>
      </c>
      <c r="EP13" s="81">
        <f t="shared" si="128"/>
        <v>0</v>
      </c>
      <c r="EQ13" s="81">
        <f t="shared" si="129"/>
        <v>0</v>
      </c>
      <c r="ER13" s="81">
        <f t="shared" si="130"/>
        <v>0</v>
      </c>
      <c r="ES13" s="81">
        <f t="shared" si="131"/>
        <v>0</v>
      </c>
      <c r="ET13" s="81">
        <f t="shared" si="132"/>
        <v>0</v>
      </c>
      <c r="EU13" s="81">
        <f t="shared" si="133"/>
        <v>38</v>
      </c>
      <c r="EV13" s="81"/>
      <c r="EW13" s="81">
        <f t="shared" si="134"/>
        <v>5</v>
      </c>
      <c r="EX13" s="81">
        <f t="shared" si="135"/>
        <v>4</v>
      </c>
      <c r="EY13" s="81"/>
      <c r="EZ13" s="81">
        <f t="shared" si="136"/>
        <v>4</v>
      </c>
      <c r="FA13" s="81" t="e">
        <f>IF(P13=#REF!,IF(J13&lt;#REF!,#REF!,FE13),#REF!)</f>
        <v>#REF!</v>
      </c>
      <c r="FB13" s="81" t="e">
        <f>IF(P13=#REF!,IF(J13&lt;#REF!,0,1))</f>
        <v>#REF!</v>
      </c>
      <c r="FC13" s="81" t="e">
        <f>IF(AND(EZ13&gt;=21,EZ13&lt;&gt;0),EZ13,IF(P13&lt;#REF!,"СТОП",FA13+FB13))</f>
        <v>#REF!</v>
      </c>
      <c r="FD13" s="81"/>
      <c r="FE13" s="81">
        <v>15</v>
      </c>
      <c r="FF13" s="81">
        <v>16</v>
      </c>
      <c r="FG13" s="81"/>
      <c r="FH13" s="82">
        <f t="shared" si="137"/>
        <v>0</v>
      </c>
      <c r="FI13" s="82">
        <f t="shared" si="138"/>
        <v>0</v>
      </c>
      <c r="FJ13" s="82">
        <f t="shared" si="139"/>
        <v>0</v>
      </c>
      <c r="FK13" s="82">
        <f t="shared" si="140"/>
        <v>0</v>
      </c>
      <c r="FL13" s="82">
        <f t="shared" si="141"/>
        <v>16</v>
      </c>
      <c r="FM13" s="82">
        <f t="shared" si="142"/>
        <v>0</v>
      </c>
      <c r="FN13" s="82">
        <f t="shared" si="143"/>
        <v>0</v>
      </c>
      <c r="FO13" s="82">
        <f t="shared" si="144"/>
        <v>0</v>
      </c>
      <c r="FP13" s="82">
        <f t="shared" si="145"/>
        <v>0</v>
      </c>
      <c r="FQ13" s="82">
        <f t="shared" si="146"/>
        <v>0</v>
      </c>
      <c r="FR13" s="82">
        <f t="shared" si="147"/>
        <v>0</v>
      </c>
      <c r="FS13" s="82">
        <f t="shared" si="148"/>
        <v>0</v>
      </c>
      <c r="FT13" s="82">
        <f t="shared" si="149"/>
        <v>0</v>
      </c>
      <c r="FU13" s="82">
        <f t="shared" si="150"/>
        <v>0</v>
      </c>
      <c r="FV13" s="82">
        <f t="shared" si="151"/>
        <v>0</v>
      </c>
      <c r="FW13" s="82">
        <f t="shared" si="152"/>
        <v>0</v>
      </c>
      <c r="FX13" s="82">
        <f t="shared" si="153"/>
        <v>0</v>
      </c>
      <c r="FY13" s="82">
        <f t="shared" si="154"/>
        <v>0</v>
      </c>
      <c r="FZ13" s="82">
        <f t="shared" si="155"/>
        <v>0</v>
      </c>
      <c r="GA13" s="82">
        <f t="shared" si="156"/>
        <v>0</v>
      </c>
      <c r="GB13" s="82">
        <f t="shared" si="157"/>
        <v>0</v>
      </c>
      <c r="GC13" s="82">
        <f t="shared" si="158"/>
        <v>0</v>
      </c>
      <c r="GD13" s="82">
        <f t="shared" si="159"/>
        <v>16</v>
      </c>
      <c r="GE13" s="82">
        <f t="shared" si="160"/>
        <v>0</v>
      </c>
      <c r="GF13" s="82">
        <f t="shared" si="161"/>
        <v>0</v>
      </c>
      <c r="GG13" s="82">
        <f t="shared" si="162"/>
        <v>0</v>
      </c>
      <c r="GH13" s="82">
        <f t="shared" si="163"/>
        <v>18</v>
      </c>
      <c r="GI13" s="82">
        <f t="shared" si="164"/>
        <v>0</v>
      </c>
      <c r="GJ13" s="82">
        <f t="shared" si="165"/>
        <v>0</v>
      </c>
      <c r="GK13" s="82">
        <f t="shared" si="166"/>
        <v>0</v>
      </c>
      <c r="GL13" s="82">
        <f t="shared" si="167"/>
        <v>0</v>
      </c>
      <c r="GM13" s="82">
        <f t="shared" si="168"/>
        <v>0</v>
      </c>
      <c r="GN13" s="82">
        <f t="shared" si="169"/>
        <v>0</v>
      </c>
      <c r="GO13" s="82">
        <f t="shared" si="170"/>
        <v>0</v>
      </c>
      <c r="GP13" s="82">
        <f t="shared" si="171"/>
        <v>0</v>
      </c>
      <c r="GQ13" s="82">
        <f t="shared" si="172"/>
        <v>0</v>
      </c>
      <c r="GR13" s="82">
        <f t="shared" si="173"/>
        <v>0</v>
      </c>
      <c r="GS13" s="82">
        <f t="shared" si="174"/>
        <v>0</v>
      </c>
      <c r="GT13" s="82">
        <f t="shared" si="175"/>
        <v>0</v>
      </c>
      <c r="GU13" s="82">
        <f t="shared" si="176"/>
        <v>0</v>
      </c>
      <c r="GV13" s="82">
        <f t="shared" si="177"/>
        <v>0</v>
      </c>
      <c r="GW13" s="82">
        <f t="shared" si="178"/>
        <v>0</v>
      </c>
      <c r="GX13" s="82">
        <f t="shared" si="179"/>
        <v>0</v>
      </c>
      <c r="GY13" s="82">
        <f t="shared" si="180"/>
        <v>0</v>
      </c>
      <c r="GZ13" s="82">
        <f t="shared" si="181"/>
        <v>0</v>
      </c>
      <c r="HA13" s="82">
        <f t="shared" si="182"/>
        <v>18</v>
      </c>
      <c r="HB13" s="82">
        <f t="shared" si="183"/>
        <v>0</v>
      </c>
      <c r="HC13" s="82">
        <f t="shared" si="184"/>
        <v>0</v>
      </c>
      <c r="HD13" s="82">
        <f t="shared" si="185"/>
        <v>0</v>
      </c>
      <c r="HE13" s="82">
        <f t="shared" si="186"/>
        <v>0</v>
      </c>
      <c r="HF13" s="82">
        <f t="shared" si="187"/>
        <v>90</v>
      </c>
      <c r="HG13" s="82">
        <f t="shared" si="188"/>
        <v>0</v>
      </c>
      <c r="HH13" s="82">
        <f t="shared" si="189"/>
        <v>0</v>
      </c>
      <c r="HI13" s="82">
        <f t="shared" si="190"/>
        <v>0</v>
      </c>
      <c r="HJ13" s="82">
        <f t="shared" si="191"/>
        <v>0</v>
      </c>
      <c r="HK13" s="82">
        <f t="shared" si="192"/>
        <v>0</v>
      </c>
      <c r="HL13" s="82">
        <f t="shared" si="193"/>
        <v>0</v>
      </c>
      <c r="HM13" s="82">
        <f t="shared" si="194"/>
        <v>0</v>
      </c>
      <c r="HN13" s="82">
        <f t="shared" si="195"/>
        <v>0</v>
      </c>
      <c r="HO13" s="82">
        <f t="shared" si="196"/>
        <v>0</v>
      </c>
      <c r="HP13" s="82">
        <f t="shared" si="197"/>
        <v>0</v>
      </c>
      <c r="HQ13" s="82">
        <f t="shared" si="198"/>
        <v>0</v>
      </c>
      <c r="HR13" s="82">
        <f t="shared" si="199"/>
        <v>0</v>
      </c>
      <c r="HS13" s="82">
        <f t="shared" si="200"/>
        <v>0</v>
      </c>
      <c r="HT13" s="82">
        <f t="shared" si="201"/>
        <v>0</v>
      </c>
      <c r="HU13" s="82">
        <f t="shared" si="202"/>
        <v>0</v>
      </c>
      <c r="HV13" s="82">
        <f t="shared" si="203"/>
        <v>0</v>
      </c>
      <c r="HW13" s="82">
        <f t="shared" si="204"/>
        <v>0</v>
      </c>
      <c r="HX13" s="82">
        <f t="shared" si="205"/>
        <v>90</v>
      </c>
      <c r="HY13" s="82">
        <f t="shared" si="206"/>
        <v>0</v>
      </c>
      <c r="HZ13" s="82">
        <f t="shared" si="207"/>
        <v>0</v>
      </c>
      <c r="IA13" s="82">
        <f t="shared" si="208"/>
        <v>0</v>
      </c>
      <c r="IB13" s="82">
        <f t="shared" si="209"/>
        <v>93</v>
      </c>
      <c r="IC13" s="82">
        <f t="shared" si="210"/>
        <v>0</v>
      </c>
      <c r="ID13" s="82">
        <f t="shared" si="211"/>
        <v>0</v>
      </c>
      <c r="IE13" s="82">
        <f t="shared" si="212"/>
        <v>0</v>
      </c>
      <c r="IF13" s="82">
        <f t="shared" si="213"/>
        <v>0</v>
      </c>
      <c r="IG13" s="82">
        <f t="shared" si="214"/>
        <v>0</v>
      </c>
      <c r="IH13" s="82">
        <f t="shared" si="215"/>
        <v>0</v>
      </c>
      <c r="II13" s="82">
        <f t="shared" si="216"/>
        <v>0</v>
      </c>
      <c r="IJ13" s="82">
        <f t="shared" si="217"/>
        <v>0</v>
      </c>
      <c r="IK13" s="82">
        <f t="shared" si="218"/>
        <v>0</v>
      </c>
      <c r="IL13" s="82">
        <f t="shared" si="219"/>
        <v>0</v>
      </c>
      <c r="IM13" s="82">
        <f t="shared" si="220"/>
        <v>0</v>
      </c>
      <c r="IN13" s="82">
        <f t="shared" si="221"/>
        <v>0</v>
      </c>
      <c r="IO13" s="82">
        <f t="shared" si="222"/>
        <v>0</v>
      </c>
      <c r="IP13" s="82">
        <f t="shared" si="223"/>
        <v>0</v>
      </c>
      <c r="IQ13" s="82">
        <f t="shared" si="224"/>
        <v>0</v>
      </c>
      <c r="IR13" s="82">
        <f t="shared" si="225"/>
        <v>0</v>
      </c>
      <c r="IS13" s="82">
        <f t="shared" si="226"/>
        <v>0</v>
      </c>
      <c r="IT13" s="82">
        <f t="shared" si="227"/>
        <v>0</v>
      </c>
      <c r="IU13" s="82">
        <f t="shared" si="228"/>
        <v>93</v>
      </c>
      <c r="IV13" s="81"/>
    </row>
    <row r="14" spans="1:256" s="84" customFormat="1" ht="99">
      <c r="A14" s="57">
        <v>5</v>
      </c>
      <c r="B14" s="95">
        <v>6</v>
      </c>
      <c r="C14" s="86" t="s">
        <v>222</v>
      </c>
      <c r="D14" s="88" t="s">
        <v>26</v>
      </c>
      <c r="E14" s="142" t="s">
        <v>159</v>
      </c>
      <c r="F14" s="166" t="s">
        <v>258</v>
      </c>
      <c r="G14" s="57" t="s">
        <v>36</v>
      </c>
      <c r="H14" s="44">
        <v>6</v>
      </c>
      <c r="I14" s="101">
        <v>15</v>
      </c>
      <c r="J14" s="101">
        <v>8</v>
      </c>
      <c r="K14" s="45">
        <v>13</v>
      </c>
      <c r="L14" s="46">
        <v>4</v>
      </c>
      <c r="M14" s="101">
        <v>18</v>
      </c>
      <c r="N14" s="101">
        <v>4</v>
      </c>
      <c r="O14" s="62">
        <v>18</v>
      </c>
      <c r="P14" s="153">
        <f t="shared" si="0"/>
        <v>64</v>
      </c>
      <c r="Q14" s="85">
        <f t="shared" si="1"/>
        <v>28</v>
      </c>
      <c r="R14" s="81"/>
      <c r="S14" s="80"/>
      <c r="T14" s="81">
        <f t="shared" si="2"/>
        <v>0</v>
      </c>
      <c r="U14" s="81">
        <f t="shared" si="3"/>
        <v>0</v>
      </c>
      <c r="V14" s="81">
        <f t="shared" si="4"/>
        <v>0</v>
      </c>
      <c r="W14" s="81">
        <f t="shared" si="5"/>
        <v>0</v>
      </c>
      <c r="X14" s="81">
        <f t="shared" si="6"/>
        <v>0</v>
      </c>
      <c r="Y14" s="81">
        <f t="shared" si="7"/>
        <v>15</v>
      </c>
      <c r="Z14" s="81">
        <f t="shared" si="8"/>
        <v>0</v>
      </c>
      <c r="AA14" s="81">
        <f t="shared" si="9"/>
        <v>0</v>
      </c>
      <c r="AB14" s="81">
        <f t="shared" si="10"/>
        <v>0</v>
      </c>
      <c r="AC14" s="81">
        <f t="shared" si="11"/>
        <v>0</v>
      </c>
      <c r="AD14" s="81">
        <f t="shared" si="12"/>
        <v>0</v>
      </c>
      <c r="AE14" s="81">
        <f t="shared" si="13"/>
        <v>0</v>
      </c>
      <c r="AF14" s="81">
        <f t="shared" si="14"/>
        <v>0</v>
      </c>
      <c r="AG14" s="81">
        <f t="shared" si="15"/>
        <v>0</v>
      </c>
      <c r="AH14" s="81">
        <f t="shared" si="16"/>
        <v>0</v>
      </c>
      <c r="AI14" s="81">
        <f t="shared" si="17"/>
        <v>0</v>
      </c>
      <c r="AJ14" s="81">
        <f t="shared" si="18"/>
        <v>0</v>
      </c>
      <c r="AK14" s="81">
        <f t="shared" si="19"/>
        <v>0</v>
      </c>
      <c r="AL14" s="81">
        <f t="shared" si="20"/>
        <v>0</v>
      </c>
      <c r="AM14" s="81">
        <f t="shared" si="21"/>
        <v>0</v>
      </c>
      <c r="AN14" s="81">
        <f t="shared" si="22"/>
        <v>0</v>
      </c>
      <c r="AO14" s="81">
        <f t="shared" si="23"/>
        <v>0</v>
      </c>
      <c r="AP14" s="81">
        <f t="shared" si="24"/>
        <v>15</v>
      </c>
      <c r="AQ14" s="81">
        <f t="shared" si="25"/>
        <v>0</v>
      </c>
      <c r="AR14" s="81">
        <f t="shared" si="26"/>
        <v>0</v>
      </c>
      <c r="AS14" s="81">
        <f t="shared" si="27"/>
        <v>0</v>
      </c>
      <c r="AT14" s="81">
        <f t="shared" si="28"/>
        <v>0</v>
      </c>
      <c r="AU14" s="81">
        <f t="shared" si="29"/>
        <v>0</v>
      </c>
      <c r="AV14" s="81">
        <f t="shared" si="30"/>
        <v>0</v>
      </c>
      <c r="AW14" s="81">
        <f t="shared" si="31"/>
        <v>0</v>
      </c>
      <c r="AX14" s="81">
        <f t="shared" si="32"/>
        <v>13</v>
      </c>
      <c r="AY14" s="81">
        <f t="shared" si="33"/>
        <v>0</v>
      </c>
      <c r="AZ14" s="81">
        <f t="shared" si="34"/>
        <v>0</v>
      </c>
      <c r="BA14" s="81">
        <f t="shared" si="35"/>
        <v>0</v>
      </c>
      <c r="BB14" s="81">
        <f t="shared" si="36"/>
        <v>0</v>
      </c>
      <c r="BC14" s="81">
        <f t="shared" si="37"/>
        <v>0</v>
      </c>
      <c r="BD14" s="81">
        <f t="shared" si="38"/>
        <v>0</v>
      </c>
      <c r="BE14" s="81">
        <f t="shared" si="39"/>
        <v>0</v>
      </c>
      <c r="BF14" s="81">
        <f t="shared" si="40"/>
        <v>0</v>
      </c>
      <c r="BG14" s="81">
        <f t="shared" si="41"/>
        <v>0</v>
      </c>
      <c r="BH14" s="81">
        <f t="shared" si="42"/>
        <v>0</v>
      </c>
      <c r="BI14" s="81">
        <f t="shared" si="43"/>
        <v>0</v>
      </c>
      <c r="BJ14" s="81">
        <f t="shared" si="44"/>
        <v>0</v>
      </c>
      <c r="BK14" s="81">
        <f t="shared" si="45"/>
        <v>0</v>
      </c>
      <c r="BL14" s="81">
        <f t="shared" si="46"/>
        <v>0</v>
      </c>
      <c r="BM14" s="81">
        <f t="shared" si="47"/>
        <v>13</v>
      </c>
      <c r="BN14" s="81">
        <f t="shared" si="48"/>
        <v>0</v>
      </c>
      <c r="BO14" s="81">
        <f t="shared" si="49"/>
        <v>0</v>
      </c>
      <c r="BP14" s="81">
        <f t="shared" si="50"/>
        <v>0</v>
      </c>
      <c r="BQ14" s="81">
        <f t="shared" si="51"/>
        <v>0</v>
      </c>
      <c r="BR14" s="81">
        <f t="shared" si="52"/>
        <v>0</v>
      </c>
      <c r="BS14" s="81">
        <f t="shared" si="53"/>
        <v>35</v>
      </c>
      <c r="BT14" s="81">
        <f t="shared" si="54"/>
        <v>0</v>
      </c>
      <c r="BU14" s="81">
        <f t="shared" si="55"/>
        <v>0</v>
      </c>
      <c r="BV14" s="81">
        <f t="shared" si="56"/>
        <v>0</v>
      </c>
      <c r="BW14" s="81">
        <f t="shared" si="57"/>
        <v>0</v>
      </c>
      <c r="BX14" s="81">
        <f t="shared" si="58"/>
        <v>0</v>
      </c>
      <c r="BY14" s="81">
        <f t="shared" si="59"/>
        <v>0</v>
      </c>
      <c r="BZ14" s="81">
        <f t="shared" si="60"/>
        <v>0</v>
      </c>
      <c r="CA14" s="81">
        <f t="shared" si="61"/>
        <v>0</v>
      </c>
      <c r="CB14" s="81">
        <f t="shared" si="62"/>
        <v>0</v>
      </c>
      <c r="CC14" s="81">
        <f t="shared" si="63"/>
        <v>0</v>
      </c>
      <c r="CD14" s="81">
        <f t="shared" si="64"/>
        <v>0</v>
      </c>
      <c r="CE14" s="81">
        <f t="shared" si="65"/>
        <v>0</v>
      </c>
      <c r="CF14" s="81">
        <f t="shared" si="66"/>
        <v>0</v>
      </c>
      <c r="CG14" s="81">
        <f t="shared" si="67"/>
        <v>0</v>
      </c>
      <c r="CH14" s="81">
        <f t="shared" si="68"/>
        <v>0</v>
      </c>
      <c r="CI14" s="81">
        <f t="shared" si="69"/>
        <v>0</v>
      </c>
      <c r="CJ14" s="81">
        <f t="shared" si="70"/>
        <v>0</v>
      </c>
      <c r="CK14" s="81">
        <f t="shared" si="71"/>
        <v>0</v>
      </c>
      <c r="CL14" s="81">
        <f t="shared" si="72"/>
        <v>0</v>
      </c>
      <c r="CM14" s="81">
        <f t="shared" si="73"/>
        <v>0</v>
      </c>
      <c r="CN14" s="81">
        <f t="shared" si="74"/>
        <v>0</v>
      </c>
      <c r="CO14" s="81">
        <f t="shared" si="75"/>
        <v>0</v>
      </c>
      <c r="CP14" s="81">
        <f t="shared" si="76"/>
        <v>0</v>
      </c>
      <c r="CQ14" s="81">
        <f t="shared" si="77"/>
        <v>0</v>
      </c>
      <c r="CR14" s="81">
        <f t="shared" si="78"/>
        <v>0</v>
      </c>
      <c r="CS14" s="81">
        <f t="shared" si="79"/>
        <v>0</v>
      </c>
      <c r="CT14" s="81">
        <f t="shared" si="80"/>
        <v>0</v>
      </c>
      <c r="CU14" s="81">
        <f t="shared" si="81"/>
        <v>0</v>
      </c>
      <c r="CV14" s="81">
        <f t="shared" si="82"/>
        <v>0</v>
      </c>
      <c r="CW14" s="81">
        <f t="shared" si="83"/>
        <v>0</v>
      </c>
      <c r="CX14" s="81">
        <f t="shared" si="84"/>
        <v>0</v>
      </c>
      <c r="CY14" s="81">
        <f t="shared" si="85"/>
        <v>0</v>
      </c>
      <c r="CZ14" s="81">
        <f t="shared" si="86"/>
        <v>0</v>
      </c>
      <c r="DA14" s="81">
        <f t="shared" si="87"/>
        <v>0</v>
      </c>
      <c r="DB14" s="81">
        <f t="shared" si="88"/>
        <v>0</v>
      </c>
      <c r="DC14" s="81">
        <f t="shared" si="89"/>
        <v>0</v>
      </c>
      <c r="DD14" s="81">
        <f t="shared" si="90"/>
        <v>35</v>
      </c>
      <c r="DE14" s="81">
        <f t="shared" si="91"/>
        <v>0</v>
      </c>
      <c r="DF14" s="81">
        <f t="shared" si="92"/>
        <v>0</v>
      </c>
      <c r="DG14" s="81">
        <f t="shared" si="93"/>
        <v>0</v>
      </c>
      <c r="DH14" s="81">
        <f t="shared" si="94"/>
        <v>0</v>
      </c>
      <c r="DI14" s="81">
        <f t="shared" si="95"/>
        <v>0</v>
      </c>
      <c r="DJ14" s="81">
        <f t="shared" si="96"/>
        <v>0</v>
      </c>
      <c r="DK14" s="81">
        <f t="shared" si="97"/>
        <v>0</v>
      </c>
      <c r="DL14" s="81">
        <f t="shared" si="98"/>
        <v>33</v>
      </c>
      <c r="DM14" s="81">
        <f t="shared" si="99"/>
        <v>0</v>
      </c>
      <c r="DN14" s="81">
        <f t="shared" si="100"/>
        <v>0</v>
      </c>
      <c r="DO14" s="81">
        <f t="shared" si="101"/>
        <v>0</v>
      </c>
      <c r="DP14" s="81">
        <f t="shared" si="102"/>
        <v>0</v>
      </c>
      <c r="DQ14" s="81">
        <f t="shared" si="103"/>
        <v>0</v>
      </c>
      <c r="DR14" s="81">
        <f t="shared" si="104"/>
        <v>0</v>
      </c>
      <c r="DS14" s="81">
        <f t="shared" si="105"/>
        <v>0</v>
      </c>
      <c r="DT14" s="81">
        <f t="shared" si="106"/>
        <v>0</v>
      </c>
      <c r="DU14" s="81">
        <f t="shared" si="107"/>
        <v>0</v>
      </c>
      <c r="DV14" s="81">
        <f t="shared" si="108"/>
        <v>0</v>
      </c>
      <c r="DW14" s="81">
        <f t="shared" si="109"/>
        <v>0</v>
      </c>
      <c r="DX14" s="81">
        <f t="shared" si="110"/>
        <v>0</v>
      </c>
      <c r="DY14" s="81">
        <f t="shared" si="111"/>
        <v>0</v>
      </c>
      <c r="DZ14" s="81">
        <f t="shared" si="112"/>
        <v>0</v>
      </c>
      <c r="EA14" s="81">
        <f t="shared" si="113"/>
        <v>0</v>
      </c>
      <c r="EB14" s="81">
        <f t="shared" si="114"/>
        <v>0</v>
      </c>
      <c r="EC14" s="81">
        <f t="shared" si="115"/>
        <v>0</v>
      </c>
      <c r="ED14" s="81">
        <f t="shared" si="116"/>
        <v>0</v>
      </c>
      <c r="EE14" s="81">
        <f t="shared" si="117"/>
        <v>0</v>
      </c>
      <c r="EF14" s="81">
        <f t="shared" si="118"/>
        <v>0</v>
      </c>
      <c r="EG14" s="81">
        <f t="shared" si="119"/>
        <v>0</v>
      </c>
      <c r="EH14" s="81">
        <f t="shared" si="120"/>
        <v>0</v>
      </c>
      <c r="EI14" s="81">
        <f t="shared" si="121"/>
        <v>0</v>
      </c>
      <c r="EJ14" s="81">
        <f t="shared" si="122"/>
        <v>0</v>
      </c>
      <c r="EK14" s="81">
        <f t="shared" si="123"/>
        <v>0</v>
      </c>
      <c r="EL14" s="81">
        <f t="shared" si="124"/>
        <v>0</v>
      </c>
      <c r="EM14" s="81">
        <f t="shared" si="125"/>
        <v>0</v>
      </c>
      <c r="EN14" s="81">
        <f t="shared" si="126"/>
        <v>0</v>
      </c>
      <c r="EO14" s="81">
        <f t="shared" si="127"/>
        <v>0</v>
      </c>
      <c r="EP14" s="81">
        <f t="shared" si="128"/>
        <v>0</v>
      </c>
      <c r="EQ14" s="81">
        <f t="shared" si="129"/>
        <v>0</v>
      </c>
      <c r="ER14" s="81">
        <f t="shared" si="130"/>
        <v>0</v>
      </c>
      <c r="ES14" s="81">
        <f t="shared" si="131"/>
        <v>0</v>
      </c>
      <c r="ET14" s="81">
        <f t="shared" si="132"/>
        <v>0</v>
      </c>
      <c r="EU14" s="81">
        <f t="shared" si="133"/>
        <v>33</v>
      </c>
      <c r="EV14" s="81"/>
      <c r="EW14" s="81">
        <f t="shared" si="134"/>
        <v>6</v>
      </c>
      <c r="EX14" s="81">
        <f t="shared" si="135"/>
        <v>8</v>
      </c>
      <c r="EY14" s="81"/>
      <c r="EZ14" s="81">
        <f t="shared" si="136"/>
        <v>6</v>
      </c>
      <c r="FA14" s="81" t="e">
        <f>IF(P14=#REF!,IF(J14&lt;#REF!,#REF!,FE14),#REF!)</f>
        <v>#REF!</v>
      </c>
      <c r="FB14" s="81" t="e">
        <f>IF(P14=#REF!,IF(J14&lt;#REF!,0,1))</f>
        <v>#REF!</v>
      </c>
      <c r="FC14" s="81" t="e">
        <f>IF(AND(EZ14&gt;=21,EZ14&lt;&gt;0),EZ14,IF(P14&lt;#REF!,"СТОП",FA14+FB14))</f>
        <v>#REF!</v>
      </c>
      <c r="FD14" s="81"/>
      <c r="FE14" s="81">
        <v>15</v>
      </c>
      <c r="FF14" s="81">
        <v>16</v>
      </c>
      <c r="FG14" s="81"/>
      <c r="FH14" s="82">
        <f t="shared" si="137"/>
        <v>0</v>
      </c>
      <c r="FI14" s="82">
        <f t="shared" si="138"/>
        <v>0</v>
      </c>
      <c r="FJ14" s="82">
        <f t="shared" si="139"/>
        <v>0</v>
      </c>
      <c r="FK14" s="82">
        <f t="shared" si="140"/>
        <v>0</v>
      </c>
      <c r="FL14" s="82">
        <f t="shared" si="141"/>
        <v>0</v>
      </c>
      <c r="FM14" s="82">
        <f t="shared" si="142"/>
        <v>15</v>
      </c>
      <c r="FN14" s="82">
        <f t="shared" si="143"/>
        <v>0</v>
      </c>
      <c r="FO14" s="82">
        <f t="shared" si="144"/>
        <v>0</v>
      </c>
      <c r="FP14" s="82">
        <f t="shared" si="145"/>
        <v>0</v>
      </c>
      <c r="FQ14" s="82">
        <f t="shared" si="146"/>
        <v>0</v>
      </c>
      <c r="FR14" s="82">
        <f t="shared" si="147"/>
        <v>0</v>
      </c>
      <c r="FS14" s="82">
        <f t="shared" si="148"/>
        <v>0</v>
      </c>
      <c r="FT14" s="82">
        <f t="shared" si="149"/>
        <v>0</v>
      </c>
      <c r="FU14" s="82">
        <f t="shared" si="150"/>
        <v>0</v>
      </c>
      <c r="FV14" s="82">
        <f t="shared" si="151"/>
        <v>0</v>
      </c>
      <c r="FW14" s="82">
        <f t="shared" si="152"/>
        <v>0</v>
      </c>
      <c r="FX14" s="82">
        <f t="shared" si="153"/>
        <v>0</v>
      </c>
      <c r="FY14" s="82">
        <f t="shared" si="154"/>
        <v>0</v>
      </c>
      <c r="FZ14" s="82">
        <f t="shared" si="155"/>
        <v>0</v>
      </c>
      <c r="GA14" s="82">
        <f t="shared" si="156"/>
        <v>0</v>
      </c>
      <c r="GB14" s="82">
        <f t="shared" si="157"/>
        <v>0</v>
      </c>
      <c r="GC14" s="82">
        <f t="shared" si="158"/>
        <v>0</v>
      </c>
      <c r="GD14" s="82">
        <f t="shared" si="159"/>
        <v>15</v>
      </c>
      <c r="GE14" s="82">
        <f t="shared" si="160"/>
        <v>0</v>
      </c>
      <c r="GF14" s="82">
        <f t="shared" si="161"/>
        <v>0</v>
      </c>
      <c r="GG14" s="82">
        <f t="shared" si="162"/>
        <v>0</v>
      </c>
      <c r="GH14" s="82">
        <f t="shared" si="163"/>
        <v>0</v>
      </c>
      <c r="GI14" s="82">
        <f t="shared" si="164"/>
        <v>0</v>
      </c>
      <c r="GJ14" s="82">
        <f t="shared" si="165"/>
        <v>0</v>
      </c>
      <c r="GK14" s="82">
        <f t="shared" si="166"/>
        <v>0</v>
      </c>
      <c r="GL14" s="82">
        <f t="shared" si="167"/>
        <v>13</v>
      </c>
      <c r="GM14" s="82">
        <f t="shared" si="168"/>
        <v>0</v>
      </c>
      <c r="GN14" s="82">
        <f t="shared" si="169"/>
        <v>0</v>
      </c>
      <c r="GO14" s="82">
        <f t="shared" si="170"/>
        <v>0</v>
      </c>
      <c r="GP14" s="82">
        <f t="shared" si="171"/>
        <v>0</v>
      </c>
      <c r="GQ14" s="82">
        <f t="shared" si="172"/>
        <v>0</v>
      </c>
      <c r="GR14" s="82">
        <f t="shared" si="173"/>
        <v>0</v>
      </c>
      <c r="GS14" s="82">
        <f t="shared" si="174"/>
        <v>0</v>
      </c>
      <c r="GT14" s="82">
        <f t="shared" si="175"/>
        <v>0</v>
      </c>
      <c r="GU14" s="82">
        <f t="shared" si="176"/>
        <v>0</v>
      </c>
      <c r="GV14" s="82">
        <f t="shared" si="177"/>
        <v>0</v>
      </c>
      <c r="GW14" s="82">
        <f t="shared" si="178"/>
        <v>0</v>
      </c>
      <c r="GX14" s="82">
        <f t="shared" si="179"/>
        <v>0</v>
      </c>
      <c r="GY14" s="82">
        <f t="shared" si="180"/>
        <v>0</v>
      </c>
      <c r="GZ14" s="82">
        <f t="shared" si="181"/>
        <v>0</v>
      </c>
      <c r="HA14" s="82">
        <f t="shared" si="182"/>
        <v>13</v>
      </c>
      <c r="HB14" s="82">
        <f t="shared" si="183"/>
        <v>0</v>
      </c>
      <c r="HC14" s="82">
        <f t="shared" si="184"/>
        <v>0</v>
      </c>
      <c r="HD14" s="82">
        <f t="shared" si="185"/>
        <v>0</v>
      </c>
      <c r="HE14" s="82">
        <f t="shared" si="186"/>
        <v>0</v>
      </c>
      <c r="HF14" s="82">
        <f t="shared" si="187"/>
        <v>0</v>
      </c>
      <c r="HG14" s="82">
        <f t="shared" si="188"/>
        <v>88</v>
      </c>
      <c r="HH14" s="82">
        <f t="shared" si="189"/>
        <v>0</v>
      </c>
      <c r="HI14" s="82">
        <f t="shared" si="190"/>
        <v>0</v>
      </c>
      <c r="HJ14" s="82">
        <f t="shared" si="191"/>
        <v>0</v>
      </c>
      <c r="HK14" s="82">
        <f t="shared" si="192"/>
        <v>0</v>
      </c>
      <c r="HL14" s="82">
        <f t="shared" si="193"/>
        <v>0</v>
      </c>
      <c r="HM14" s="82">
        <f t="shared" si="194"/>
        <v>0</v>
      </c>
      <c r="HN14" s="82">
        <f t="shared" si="195"/>
        <v>0</v>
      </c>
      <c r="HO14" s="82">
        <f t="shared" si="196"/>
        <v>0</v>
      </c>
      <c r="HP14" s="82">
        <f t="shared" si="197"/>
        <v>0</v>
      </c>
      <c r="HQ14" s="82">
        <f t="shared" si="198"/>
        <v>0</v>
      </c>
      <c r="HR14" s="82">
        <f t="shared" si="199"/>
        <v>0</v>
      </c>
      <c r="HS14" s="82">
        <f t="shared" si="200"/>
        <v>0</v>
      </c>
      <c r="HT14" s="82">
        <f t="shared" si="201"/>
        <v>0</v>
      </c>
      <c r="HU14" s="82">
        <f t="shared" si="202"/>
        <v>0</v>
      </c>
      <c r="HV14" s="82">
        <f t="shared" si="203"/>
        <v>0</v>
      </c>
      <c r="HW14" s="82">
        <f t="shared" si="204"/>
        <v>0</v>
      </c>
      <c r="HX14" s="82">
        <f t="shared" si="205"/>
        <v>88</v>
      </c>
      <c r="HY14" s="82">
        <f t="shared" si="206"/>
        <v>0</v>
      </c>
      <c r="HZ14" s="82">
        <f t="shared" si="207"/>
        <v>0</v>
      </c>
      <c r="IA14" s="82">
        <f t="shared" si="208"/>
        <v>0</v>
      </c>
      <c r="IB14" s="82">
        <f t="shared" si="209"/>
        <v>0</v>
      </c>
      <c r="IC14" s="82">
        <f t="shared" si="210"/>
        <v>0</v>
      </c>
      <c r="ID14" s="82">
        <f t="shared" si="211"/>
        <v>0</v>
      </c>
      <c r="IE14" s="82">
        <f t="shared" si="212"/>
        <v>0</v>
      </c>
      <c r="IF14" s="82">
        <f t="shared" si="213"/>
        <v>83</v>
      </c>
      <c r="IG14" s="82">
        <f t="shared" si="214"/>
        <v>0</v>
      </c>
      <c r="IH14" s="82">
        <f t="shared" si="215"/>
        <v>0</v>
      </c>
      <c r="II14" s="82">
        <f t="shared" si="216"/>
        <v>0</v>
      </c>
      <c r="IJ14" s="82">
        <f t="shared" si="217"/>
        <v>0</v>
      </c>
      <c r="IK14" s="82">
        <f t="shared" si="218"/>
        <v>0</v>
      </c>
      <c r="IL14" s="82">
        <f t="shared" si="219"/>
        <v>0</v>
      </c>
      <c r="IM14" s="82">
        <f t="shared" si="220"/>
        <v>0</v>
      </c>
      <c r="IN14" s="82">
        <f t="shared" si="221"/>
        <v>0</v>
      </c>
      <c r="IO14" s="82">
        <f t="shared" si="222"/>
        <v>0</v>
      </c>
      <c r="IP14" s="82">
        <f t="shared" si="223"/>
        <v>0</v>
      </c>
      <c r="IQ14" s="82">
        <f t="shared" si="224"/>
        <v>0</v>
      </c>
      <c r="IR14" s="82">
        <f t="shared" si="225"/>
        <v>0</v>
      </c>
      <c r="IS14" s="82">
        <f t="shared" si="226"/>
        <v>0</v>
      </c>
      <c r="IT14" s="82">
        <f t="shared" si="227"/>
        <v>0</v>
      </c>
      <c r="IU14" s="82">
        <f t="shared" si="228"/>
        <v>83</v>
      </c>
      <c r="IV14" s="81"/>
    </row>
    <row r="15" spans="1:256" s="84" customFormat="1" ht="99">
      <c r="A15" s="57">
        <v>6</v>
      </c>
      <c r="B15" s="95">
        <v>324</v>
      </c>
      <c r="C15" s="86" t="s">
        <v>81</v>
      </c>
      <c r="D15" s="89" t="s">
        <v>27</v>
      </c>
      <c r="E15" s="66" t="s">
        <v>101</v>
      </c>
      <c r="F15" s="166" t="s">
        <v>267</v>
      </c>
      <c r="G15" s="57" t="s">
        <v>36</v>
      </c>
      <c r="H15" s="44">
        <v>4</v>
      </c>
      <c r="I15" s="101">
        <v>18</v>
      </c>
      <c r="J15" s="101">
        <v>6</v>
      </c>
      <c r="K15" s="45">
        <v>15</v>
      </c>
      <c r="L15" s="46">
        <v>6</v>
      </c>
      <c r="M15" s="101">
        <v>15</v>
      </c>
      <c r="N15" s="101">
        <v>6</v>
      </c>
      <c r="O15" s="62">
        <v>15</v>
      </c>
      <c r="P15" s="153">
        <f t="shared" si="0"/>
        <v>63</v>
      </c>
      <c r="Q15" s="85">
        <f t="shared" si="1"/>
        <v>33</v>
      </c>
      <c r="R15" s="81"/>
      <c r="S15" s="80"/>
      <c r="T15" s="81">
        <f t="shared" si="2"/>
        <v>0</v>
      </c>
      <c r="U15" s="81">
        <f t="shared" si="3"/>
        <v>0</v>
      </c>
      <c r="V15" s="81">
        <f t="shared" si="4"/>
        <v>0</v>
      </c>
      <c r="W15" s="81">
        <f t="shared" si="5"/>
        <v>18</v>
      </c>
      <c r="X15" s="81">
        <f t="shared" si="6"/>
        <v>0</v>
      </c>
      <c r="Y15" s="81">
        <f t="shared" si="7"/>
        <v>0</v>
      </c>
      <c r="Z15" s="81">
        <f t="shared" si="8"/>
        <v>0</v>
      </c>
      <c r="AA15" s="81">
        <f t="shared" si="9"/>
        <v>0</v>
      </c>
      <c r="AB15" s="81">
        <f t="shared" si="10"/>
        <v>0</v>
      </c>
      <c r="AC15" s="81">
        <f t="shared" si="11"/>
        <v>0</v>
      </c>
      <c r="AD15" s="81">
        <f t="shared" si="12"/>
        <v>0</v>
      </c>
      <c r="AE15" s="81">
        <f t="shared" si="13"/>
        <v>0</v>
      </c>
      <c r="AF15" s="81">
        <f t="shared" si="14"/>
        <v>0</v>
      </c>
      <c r="AG15" s="81">
        <f t="shared" si="15"/>
        <v>0</v>
      </c>
      <c r="AH15" s="81">
        <f t="shared" si="16"/>
        <v>0</v>
      </c>
      <c r="AI15" s="81">
        <f t="shared" si="17"/>
        <v>0</v>
      </c>
      <c r="AJ15" s="81">
        <f t="shared" si="18"/>
        <v>0</v>
      </c>
      <c r="AK15" s="81">
        <f t="shared" si="19"/>
        <v>0</v>
      </c>
      <c r="AL15" s="81">
        <f t="shared" si="20"/>
        <v>0</v>
      </c>
      <c r="AM15" s="81">
        <f t="shared" si="21"/>
        <v>0</v>
      </c>
      <c r="AN15" s="81">
        <f t="shared" si="22"/>
        <v>0</v>
      </c>
      <c r="AO15" s="81">
        <f t="shared" si="23"/>
        <v>0</v>
      </c>
      <c r="AP15" s="81">
        <f t="shared" si="24"/>
        <v>18</v>
      </c>
      <c r="AQ15" s="81">
        <f t="shared" si="25"/>
        <v>0</v>
      </c>
      <c r="AR15" s="81">
        <f t="shared" si="26"/>
        <v>0</v>
      </c>
      <c r="AS15" s="81">
        <f t="shared" si="27"/>
        <v>0</v>
      </c>
      <c r="AT15" s="81">
        <f t="shared" si="28"/>
        <v>0</v>
      </c>
      <c r="AU15" s="81">
        <f t="shared" si="29"/>
        <v>0</v>
      </c>
      <c r="AV15" s="81">
        <f t="shared" si="30"/>
        <v>15</v>
      </c>
      <c r="AW15" s="81">
        <f t="shared" si="31"/>
        <v>0</v>
      </c>
      <c r="AX15" s="81">
        <f t="shared" si="32"/>
        <v>0</v>
      </c>
      <c r="AY15" s="81">
        <f t="shared" si="33"/>
        <v>0</v>
      </c>
      <c r="AZ15" s="81">
        <f t="shared" si="34"/>
        <v>0</v>
      </c>
      <c r="BA15" s="81">
        <f t="shared" si="35"/>
        <v>0</v>
      </c>
      <c r="BB15" s="81">
        <f t="shared" si="36"/>
        <v>0</v>
      </c>
      <c r="BC15" s="81">
        <f t="shared" si="37"/>
        <v>0</v>
      </c>
      <c r="BD15" s="81">
        <f t="shared" si="38"/>
        <v>0</v>
      </c>
      <c r="BE15" s="81">
        <f t="shared" si="39"/>
        <v>0</v>
      </c>
      <c r="BF15" s="81">
        <f t="shared" si="40"/>
        <v>0</v>
      </c>
      <c r="BG15" s="81">
        <f t="shared" si="41"/>
        <v>0</v>
      </c>
      <c r="BH15" s="81">
        <f t="shared" si="42"/>
        <v>0</v>
      </c>
      <c r="BI15" s="81">
        <f t="shared" si="43"/>
        <v>0</v>
      </c>
      <c r="BJ15" s="81">
        <f t="shared" si="44"/>
        <v>0</v>
      </c>
      <c r="BK15" s="81">
        <f t="shared" si="45"/>
        <v>0</v>
      </c>
      <c r="BL15" s="81">
        <f t="shared" si="46"/>
        <v>0</v>
      </c>
      <c r="BM15" s="81">
        <f t="shared" si="47"/>
        <v>15</v>
      </c>
      <c r="BN15" s="81">
        <f t="shared" si="48"/>
        <v>0</v>
      </c>
      <c r="BO15" s="81">
        <f t="shared" si="49"/>
        <v>0</v>
      </c>
      <c r="BP15" s="81">
        <f t="shared" si="50"/>
        <v>0</v>
      </c>
      <c r="BQ15" s="81">
        <f t="shared" si="51"/>
        <v>38</v>
      </c>
      <c r="BR15" s="81">
        <f t="shared" si="52"/>
        <v>0</v>
      </c>
      <c r="BS15" s="81">
        <f t="shared" si="53"/>
        <v>0</v>
      </c>
      <c r="BT15" s="81">
        <f t="shared" si="54"/>
        <v>0</v>
      </c>
      <c r="BU15" s="81">
        <f t="shared" si="55"/>
        <v>0</v>
      </c>
      <c r="BV15" s="81">
        <f t="shared" si="56"/>
        <v>0</v>
      </c>
      <c r="BW15" s="81">
        <f t="shared" si="57"/>
        <v>0</v>
      </c>
      <c r="BX15" s="81">
        <f t="shared" si="58"/>
        <v>0</v>
      </c>
      <c r="BY15" s="81">
        <f t="shared" si="59"/>
        <v>0</v>
      </c>
      <c r="BZ15" s="81">
        <f t="shared" si="60"/>
        <v>0</v>
      </c>
      <c r="CA15" s="81">
        <f t="shared" si="61"/>
        <v>0</v>
      </c>
      <c r="CB15" s="81">
        <f t="shared" si="62"/>
        <v>0</v>
      </c>
      <c r="CC15" s="81">
        <f t="shared" si="63"/>
        <v>0</v>
      </c>
      <c r="CD15" s="81">
        <f t="shared" si="64"/>
        <v>0</v>
      </c>
      <c r="CE15" s="81">
        <f t="shared" si="65"/>
        <v>0</v>
      </c>
      <c r="CF15" s="81">
        <f t="shared" si="66"/>
        <v>0</v>
      </c>
      <c r="CG15" s="81">
        <f t="shared" si="67"/>
        <v>0</v>
      </c>
      <c r="CH15" s="81">
        <f t="shared" si="68"/>
        <v>0</v>
      </c>
      <c r="CI15" s="81">
        <f t="shared" si="69"/>
        <v>0</v>
      </c>
      <c r="CJ15" s="81">
        <f t="shared" si="70"/>
        <v>0</v>
      </c>
      <c r="CK15" s="81">
        <f t="shared" si="71"/>
        <v>0</v>
      </c>
      <c r="CL15" s="81">
        <f t="shared" si="72"/>
        <v>0</v>
      </c>
      <c r="CM15" s="81">
        <f t="shared" si="73"/>
        <v>0</v>
      </c>
      <c r="CN15" s="81">
        <f t="shared" si="74"/>
        <v>0</v>
      </c>
      <c r="CO15" s="81">
        <f t="shared" si="75"/>
        <v>0</v>
      </c>
      <c r="CP15" s="81">
        <f t="shared" si="76"/>
        <v>0</v>
      </c>
      <c r="CQ15" s="81">
        <f t="shared" si="77"/>
        <v>0</v>
      </c>
      <c r="CR15" s="81">
        <f t="shared" si="78"/>
        <v>0</v>
      </c>
      <c r="CS15" s="81">
        <f t="shared" si="79"/>
        <v>0</v>
      </c>
      <c r="CT15" s="81">
        <f t="shared" si="80"/>
        <v>0</v>
      </c>
      <c r="CU15" s="81">
        <f t="shared" si="81"/>
        <v>0</v>
      </c>
      <c r="CV15" s="81">
        <f t="shared" si="82"/>
        <v>0</v>
      </c>
      <c r="CW15" s="81">
        <f t="shared" si="83"/>
        <v>0</v>
      </c>
      <c r="CX15" s="81">
        <f t="shared" si="84"/>
        <v>0</v>
      </c>
      <c r="CY15" s="81">
        <f t="shared" si="85"/>
        <v>0</v>
      </c>
      <c r="CZ15" s="81">
        <f t="shared" si="86"/>
        <v>0</v>
      </c>
      <c r="DA15" s="81">
        <f t="shared" si="87"/>
        <v>0</v>
      </c>
      <c r="DB15" s="81">
        <f t="shared" si="88"/>
        <v>0</v>
      </c>
      <c r="DC15" s="81">
        <f t="shared" si="89"/>
        <v>0</v>
      </c>
      <c r="DD15" s="81">
        <f t="shared" si="90"/>
        <v>38</v>
      </c>
      <c r="DE15" s="81">
        <f t="shared" si="91"/>
        <v>0</v>
      </c>
      <c r="DF15" s="81">
        <f t="shared" si="92"/>
        <v>0</v>
      </c>
      <c r="DG15" s="81">
        <f t="shared" si="93"/>
        <v>0</v>
      </c>
      <c r="DH15" s="81">
        <f t="shared" si="94"/>
        <v>0</v>
      </c>
      <c r="DI15" s="81">
        <f t="shared" si="95"/>
        <v>0</v>
      </c>
      <c r="DJ15" s="81">
        <f t="shared" si="96"/>
        <v>35</v>
      </c>
      <c r="DK15" s="81">
        <f t="shared" si="97"/>
        <v>0</v>
      </c>
      <c r="DL15" s="81">
        <f t="shared" si="98"/>
        <v>0</v>
      </c>
      <c r="DM15" s="81">
        <f t="shared" si="99"/>
        <v>0</v>
      </c>
      <c r="DN15" s="81">
        <f t="shared" si="100"/>
        <v>0</v>
      </c>
      <c r="DO15" s="81">
        <f t="shared" si="101"/>
        <v>0</v>
      </c>
      <c r="DP15" s="81">
        <f t="shared" si="102"/>
        <v>0</v>
      </c>
      <c r="DQ15" s="81">
        <f t="shared" si="103"/>
        <v>0</v>
      </c>
      <c r="DR15" s="81">
        <f t="shared" si="104"/>
        <v>0</v>
      </c>
      <c r="DS15" s="81">
        <f t="shared" si="105"/>
        <v>0</v>
      </c>
      <c r="DT15" s="81">
        <f t="shared" si="106"/>
        <v>0</v>
      </c>
      <c r="DU15" s="81">
        <f t="shared" si="107"/>
        <v>0</v>
      </c>
      <c r="DV15" s="81">
        <f t="shared" si="108"/>
        <v>0</v>
      </c>
      <c r="DW15" s="81">
        <f t="shared" si="109"/>
        <v>0</v>
      </c>
      <c r="DX15" s="81">
        <f t="shared" si="110"/>
        <v>0</v>
      </c>
      <c r="DY15" s="81">
        <f t="shared" si="111"/>
        <v>0</v>
      </c>
      <c r="DZ15" s="81">
        <f t="shared" si="112"/>
        <v>0</v>
      </c>
      <c r="EA15" s="81">
        <f t="shared" si="113"/>
        <v>0</v>
      </c>
      <c r="EB15" s="81">
        <f t="shared" si="114"/>
        <v>0</v>
      </c>
      <c r="EC15" s="81">
        <f t="shared" si="115"/>
        <v>0</v>
      </c>
      <c r="ED15" s="81">
        <f t="shared" si="116"/>
        <v>0</v>
      </c>
      <c r="EE15" s="81">
        <f t="shared" si="117"/>
        <v>0</v>
      </c>
      <c r="EF15" s="81">
        <f t="shared" si="118"/>
        <v>0</v>
      </c>
      <c r="EG15" s="81">
        <f t="shared" si="119"/>
        <v>0</v>
      </c>
      <c r="EH15" s="81">
        <f t="shared" si="120"/>
        <v>0</v>
      </c>
      <c r="EI15" s="81">
        <f t="shared" si="121"/>
        <v>0</v>
      </c>
      <c r="EJ15" s="81">
        <f t="shared" si="122"/>
        <v>0</v>
      </c>
      <c r="EK15" s="81">
        <f t="shared" si="123"/>
        <v>0</v>
      </c>
      <c r="EL15" s="81">
        <f t="shared" si="124"/>
        <v>0</v>
      </c>
      <c r="EM15" s="81">
        <f t="shared" si="125"/>
        <v>0</v>
      </c>
      <c r="EN15" s="81">
        <f t="shared" si="126"/>
        <v>0</v>
      </c>
      <c r="EO15" s="81">
        <f t="shared" si="127"/>
        <v>0</v>
      </c>
      <c r="EP15" s="81">
        <f t="shared" si="128"/>
        <v>0</v>
      </c>
      <c r="EQ15" s="81">
        <f t="shared" si="129"/>
        <v>0</v>
      </c>
      <c r="ER15" s="81">
        <f t="shared" si="130"/>
        <v>0</v>
      </c>
      <c r="ES15" s="81">
        <f t="shared" si="131"/>
        <v>0</v>
      </c>
      <c r="ET15" s="81">
        <f t="shared" si="132"/>
        <v>0</v>
      </c>
      <c r="EU15" s="81">
        <f t="shared" si="133"/>
        <v>35</v>
      </c>
      <c r="EV15" s="81"/>
      <c r="EW15" s="81">
        <f t="shared" si="134"/>
        <v>4</v>
      </c>
      <c r="EX15" s="81">
        <f t="shared" si="135"/>
        <v>6</v>
      </c>
      <c r="EY15" s="81"/>
      <c r="EZ15" s="81">
        <f t="shared" si="136"/>
        <v>4</v>
      </c>
      <c r="FA15" s="81" t="e">
        <f>IF(P15=#REF!,IF(J15&lt;#REF!,#REF!,FE15),#REF!)</f>
        <v>#REF!</v>
      </c>
      <c r="FB15" s="81" t="e">
        <f>IF(P15=#REF!,IF(J15&lt;#REF!,0,1))</f>
        <v>#REF!</v>
      </c>
      <c r="FC15" s="81" t="e">
        <f>IF(AND(EZ15&gt;=21,EZ15&lt;&gt;0),EZ15,IF(P15&lt;#REF!,"СТОП",FA15+FB15))</f>
        <v>#REF!</v>
      </c>
      <c r="FD15" s="81"/>
      <c r="FE15" s="81">
        <v>15</v>
      </c>
      <c r="FF15" s="81">
        <v>16</v>
      </c>
      <c r="FG15" s="81"/>
      <c r="FH15" s="82">
        <f t="shared" si="137"/>
        <v>0</v>
      </c>
      <c r="FI15" s="82">
        <f t="shared" si="138"/>
        <v>0</v>
      </c>
      <c r="FJ15" s="82">
        <f t="shared" si="139"/>
        <v>0</v>
      </c>
      <c r="FK15" s="82">
        <f t="shared" si="140"/>
        <v>18</v>
      </c>
      <c r="FL15" s="82">
        <f t="shared" si="141"/>
        <v>0</v>
      </c>
      <c r="FM15" s="82">
        <f t="shared" si="142"/>
        <v>0</v>
      </c>
      <c r="FN15" s="82">
        <f t="shared" si="143"/>
        <v>0</v>
      </c>
      <c r="FO15" s="82">
        <f t="shared" si="144"/>
        <v>0</v>
      </c>
      <c r="FP15" s="82">
        <f t="shared" si="145"/>
        <v>0</v>
      </c>
      <c r="FQ15" s="82">
        <f t="shared" si="146"/>
        <v>0</v>
      </c>
      <c r="FR15" s="82">
        <f t="shared" si="147"/>
        <v>0</v>
      </c>
      <c r="FS15" s="82">
        <f t="shared" si="148"/>
        <v>0</v>
      </c>
      <c r="FT15" s="82">
        <f t="shared" si="149"/>
        <v>0</v>
      </c>
      <c r="FU15" s="82">
        <f t="shared" si="150"/>
        <v>0</v>
      </c>
      <c r="FV15" s="82">
        <f t="shared" si="151"/>
        <v>0</v>
      </c>
      <c r="FW15" s="82">
        <f t="shared" si="152"/>
        <v>0</v>
      </c>
      <c r="FX15" s="82">
        <f t="shared" si="153"/>
        <v>0</v>
      </c>
      <c r="FY15" s="82">
        <f t="shared" si="154"/>
        <v>0</v>
      </c>
      <c r="FZ15" s="82">
        <f t="shared" si="155"/>
        <v>0</v>
      </c>
      <c r="GA15" s="82">
        <f t="shared" si="156"/>
        <v>0</v>
      </c>
      <c r="GB15" s="82">
        <f t="shared" si="157"/>
        <v>0</v>
      </c>
      <c r="GC15" s="82">
        <f t="shared" si="158"/>
        <v>0</v>
      </c>
      <c r="GD15" s="82">
        <f t="shared" si="159"/>
        <v>18</v>
      </c>
      <c r="GE15" s="82">
        <f t="shared" si="160"/>
        <v>0</v>
      </c>
      <c r="GF15" s="82">
        <f t="shared" si="161"/>
        <v>0</v>
      </c>
      <c r="GG15" s="82">
        <f t="shared" si="162"/>
        <v>0</v>
      </c>
      <c r="GH15" s="82">
        <f t="shared" si="163"/>
        <v>0</v>
      </c>
      <c r="GI15" s="82">
        <f t="shared" si="164"/>
        <v>0</v>
      </c>
      <c r="GJ15" s="82">
        <f t="shared" si="165"/>
        <v>15</v>
      </c>
      <c r="GK15" s="82">
        <f t="shared" si="166"/>
        <v>0</v>
      </c>
      <c r="GL15" s="82">
        <f t="shared" si="167"/>
        <v>0</v>
      </c>
      <c r="GM15" s="82">
        <f t="shared" si="168"/>
        <v>0</v>
      </c>
      <c r="GN15" s="82">
        <f t="shared" si="169"/>
        <v>0</v>
      </c>
      <c r="GO15" s="82">
        <f t="shared" si="170"/>
        <v>0</v>
      </c>
      <c r="GP15" s="82">
        <f t="shared" si="171"/>
        <v>0</v>
      </c>
      <c r="GQ15" s="82">
        <f t="shared" si="172"/>
        <v>0</v>
      </c>
      <c r="GR15" s="82">
        <f t="shared" si="173"/>
        <v>0</v>
      </c>
      <c r="GS15" s="82">
        <f t="shared" si="174"/>
        <v>0</v>
      </c>
      <c r="GT15" s="82">
        <f t="shared" si="175"/>
        <v>0</v>
      </c>
      <c r="GU15" s="82">
        <f t="shared" si="176"/>
        <v>0</v>
      </c>
      <c r="GV15" s="82">
        <f t="shared" si="177"/>
        <v>0</v>
      </c>
      <c r="GW15" s="82">
        <f t="shared" si="178"/>
        <v>0</v>
      </c>
      <c r="GX15" s="82">
        <f t="shared" si="179"/>
        <v>0</v>
      </c>
      <c r="GY15" s="82">
        <f t="shared" si="180"/>
        <v>0</v>
      </c>
      <c r="GZ15" s="82">
        <f t="shared" si="181"/>
        <v>0</v>
      </c>
      <c r="HA15" s="82">
        <f t="shared" si="182"/>
        <v>15</v>
      </c>
      <c r="HB15" s="82">
        <f t="shared" si="183"/>
        <v>0</v>
      </c>
      <c r="HC15" s="82">
        <f t="shared" si="184"/>
        <v>0</v>
      </c>
      <c r="HD15" s="82">
        <f t="shared" si="185"/>
        <v>0</v>
      </c>
      <c r="HE15" s="82">
        <f t="shared" si="186"/>
        <v>93</v>
      </c>
      <c r="HF15" s="82">
        <f t="shared" si="187"/>
        <v>0</v>
      </c>
      <c r="HG15" s="82">
        <f t="shared" si="188"/>
        <v>0</v>
      </c>
      <c r="HH15" s="82">
        <f t="shared" si="189"/>
        <v>0</v>
      </c>
      <c r="HI15" s="82">
        <f t="shared" si="190"/>
        <v>0</v>
      </c>
      <c r="HJ15" s="82">
        <f t="shared" si="191"/>
        <v>0</v>
      </c>
      <c r="HK15" s="82">
        <f t="shared" si="192"/>
        <v>0</v>
      </c>
      <c r="HL15" s="82">
        <f t="shared" si="193"/>
        <v>0</v>
      </c>
      <c r="HM15" s="82">
        <f t="shared" si="194"/>
        <v>0</v>
      </c>
      <c r="HN15" s="82">
        <f t="shared" si="195"/>
        <v>0</v>
      </c>
      <c r="HO15" s="82">
        <f t="shared" si="196"/>
        <v>0</v>
      </c>
      <c r="HP15" s="82">
        <f t="shared" si="197"/>
        <v>0</v>
      </c>
      <c r="HQ15" s="82">
        <f t="shared" si="198"/>
        <v>0</v>
      </c>
      <c r="HR15" s="82">
        <f t="shared" si="199"/>
        <v>0</v>
      </c>
      <c r="HS15" s="82">
        <f t="shared" si="200"/>
        <v>0</v>
      </c>
      <c r="HT15" s="82">
        <f t="shared" si="201"/>
        <v>0</v>
      </c>
      <c r="HU15" s="82">
        <f t="shared" si="202"/>
        <v>0</v>
      </c>
      <c r="HV15" s="82">
        <f t="shared" si="203"/>
        <v>0</v>
      </c>
      <c r="HW15" s="82">
        <f t="shared" si="204"/>
        <v>0</v>
      </c>
      <c r="HX15" s="82">
        <f t="shared" si="205"/>
        <v>93</v>
      </c>
      <c r="HY15" s="82">
        <f t="shared" si="206"/>
        <v>0</v>
      </c>
      <c r="HZ15" s="82">
        <f t="shared" si="207"/>
        <v>0</v>
      </c>
      <c r="IA15" s="82">
        <f t="shared" si="208"/>
        <v>0</v>
      </c>
      <c r="IB15" s="82">
        <f t="shared" si="209"/>
        <v>0</v>
      </c>
      <c r="IC15" s="82">
        <f t="shared" si="210"/>
        <v>0</v>
      </c>
      <c r="ID15" s="82">
        <f t="shared" si="211"/>
        <v>88</v>
      </c>
      <c r="IE15" s="82">
        <f t="shared" si="212"/>
        <v>0</v>
      </c>
      <c r="IF15" s="82">
        <f t="shared" si="213"/>
        <v>0</v>
      </c>
      <c r="IG15" s="82">
        <f t="shared" si="214"/>
        <v>0</v>
      </c>
      <c r="IH15" s="82">
        <f t="shared" si="215"/>
        <v>0</v>
      </c>
      <c r="II15" s="82">
        <f t="shared" si="216"/>
        <v>0</v>
      </c>
      <c r="IJ15" s="82">
        <f t="shared" si="217"/>
        <v>0</v>
      </c>
      <c r="IK15" s="82">
        <f t="shared" si="218"/>
        <v>0</v>
      </c>
      <c r="IL15" s="82">
        <f t="shared" si="219"/>
        <v>0</v>
      </c>
      <c r="IM15" s="82">
        <f t="shared" si="220"/>
        <v>0</v>
      </c>
      <c r="IN15" s="82">
        <f t="shared" si="221"/>
        <v>0</v>
      </c>
      <c r="IO15" s="82">
        <f t="shared" si="222"/>
        <v>0</v>
      </c>
      <c r="IP15" s="82">
        <f t="shared" si="223"/>
        <v>0</v>
      </c>
      <c r="IQ15" s="82">
        <f t="shared" si="224"/>
        <v>0</v>
      </c>
      <c r="IR15" s="82">
        <f t="shared" si="225"/>
        <v>0</v>
      </c>
      <c r="IS15" s="82">
        <f t="shared" si="226"/>
        <v>0</v>
      </c>
      <c r="IT15" s="82">
        <f t="shared" si="227"/>
        <v>0</v>
      </c>
      <c r="IU15" s="82">
        <f t="shared" si="228"/>
        <v>88</v>
      </c>
      <c r="IV15" s="81"/>
    </row>
    <row r="16" spans="1:256" s="84" customFormat="1" ht="99">
      <c r="A16" s="57">
        <v>7</v>
      </c>
      <c r="B16" s="95">
        <v>96</v>
      </c>
      <c r="C16" s="86" t="s">
        <v>227</v>
      </c>
      <c r="D16" s="89" t="s">
        <v>27</v>
      </c>
      <c r="E16" s="66" t="s">
        <v>127</v>
      </c>
      <c r="F16" s="58" t="s">
        <v>263</v>
      </c>
      <c r="G16" s="57" t="s">
        <v>36</v>
      </c>
      <c r="H16" s="44">
        <v>8</v>
      </c>
      <c r="I16" s="101">
        <v>13</v>
      </c>
      <c r="J16" s="101">
        <v>5</v>
      </c>
      <c r="K16" s="45">
        <v>16</v>
      </c>
      <c r="L16" s="46">
        <v>8</v>
      </c>
      <c r="M16" s="101">
        <v>13</v>
      </c>
      <c r="N16" s="101">
        <v>7</v>
      </c>
      <c r="O16" s="62">
        <v>14</v>
      </c>
      <c r="P16" s="153">
        <f t="shared" si="0"/>
        <v>56</v>
      </c>
      <c r="Q16" s="85">
        <f t="shared" si="1"/>
        <v>29</v>
      </c>
      <c r="R16" s="81"/>
      <c r="S16" s="80"/>
      <c r="T16" s="81">
        <f t="shared" si="2"/>
        <v>0</v>
      </c>
      <c r="U16" s="81">
        <f t="shared" si="3"/>
        <v>0</v>
      </c>
      <c r="V16" s="81">
        <f t="shared" si="4"/>
        <v>0</v>
      </c>
      <c r="W16" s="81">
        <f t="shared" si="5"/>
        <v>0</v>
      </c>
      <c r="X16" s="81">
        <f t="shared" si="6"/>
        <v>0</v>
      </c>
      <c r="Y16" s="81">
        <f t="shared" si="7"/>
        <v>0</v>
      </c>
      <c r="Z16" s="81">
        <f t="shared" si="8"/>
        <v>0</v>
      </c>
      <c r="AA16" s="81">
        <f t="shared" si="9"/>
        <v>13</v>
      </c>
      <c r="AB16" s="81">
        <f t="shared" si="10"/>
        <v>0</v>
      </c>
      <c r="AC16" s="81">
        <f t="shared" si="11"/>
        <v>0</v>
      </c>
      <c r="AD16" s="81">
        <f t="shared" si="12"/>
        <v>0</v>
      </c>
      <c r="AE16" s="81">
        <f t="shared" si="13"/>
        <v>0</v>
      </c>
      <c r="AF16" s="81">
        <f t="shared" si="14"/>
        <v>0</v>
      </c>
      <c r="AG16" s="81">
        <f t="shared" si="15"/>
        <v>0</v>
      </c>
      <c r="AH16" s="81">
        <f t="shared" si="16"/>
        <v>0</v>
      </c>
      <c r="AI16" s="81">
        <f t="shared" si="17"/>
        <v>0</v>
      </c>
      <c r="AJ16" s="81">
        <f t="shared" si="18"/>
        <v>0</v>
      </c>
      <c r="AK16" s="81">
        <f t="shared" si="19"/>
        <v>0</v>
      </c>
      <c r="AL16" s="81">
        <f t="shared" si="20"/>
        <v>0</v>
      </c>
      <c r="AM16" s="81">
        <f t="shared" si="21"/>
        <v>0</v>
      </c>
      <c r="AN16" s="81">
        <f t="shared" si="22"/>
        <v>0</v>
      </c>
      <c r="AO16" s="81">
        <f t="shared" si="23"/>
        <v>0</v>
      </c>
      <c r="AP16" s="81">
        <f t="shared" si="24"/>
        <v>13</v>
      </c>
      <c r="AQ16" s="81">
        <f t="shared" si="25"/>
        <v>0</v>
      </c>
      <c r="AR16" s="81">
        <f t="shared" si="26"/>
        <v>0</v>
      </c>
      <c r="AS16" s="81">
        <f t="shared" si="27"/>
        <v>0</v>
      </c>
      <c r="AT16" s="81">
        <f t="shared" si="28"/>
        <v>0</v>
      </c>
      <c r="AU16" s="81">
        <f t="shared" si="29"/>
        <v>16</v>
      </c>
      <c r="AV16" s="81">
        <f t="shared" si="30"/>
        <v>0</v>
      </c>
      <c r="AW16" s="81">
        <f t="shared" si="31"/>
        <v>0</v>
      </c>
      <c r="AX16" s="81">
        <f t="shared" si="32"/>
        <v>0</v>
      </c>
      <c r="AY16" s="81">
        <f t="shared" si="33"/>
        <v>0</v>
      </c>
      <c r="AZ16" s="81">
        <f t="shared" si="34"/>
        <v>0</v>
      </c>
      <c r="BA16" s="81">
        <f t="shared" si="35"/>
        <v>0</v>
      </c>
      <c r="BB16" s="81">
        <f t="shared" si="36"/>
        <v>0</v>
      </c>
      <c r="BC16" s="81">
        <f t="shared" si="37"/>
        <v>0</v>
      </c>
      <c r="BD16" s="81">
        <f t="shared" si="38"/>
        <v>0</v>
      </c>
      <c r="BE16" s="81">
        <f t="shared" si="39"/>
        <v>0</v>
      </c>
      <c r="BF16" s="81">
        <f t="shared" si="40"/>
        <v>0</v>
      </c>
      <c r="BG16" s="81">
        <f t="shared" si="41"/>
        <v>0</v>
      </c>
      <c r="BH16" s="81">
        <f t="shared" si="42"/>
        <v>0</v>
      </c>
      <c r="BI16" s="81">
        <f t="shared" si="43"/>
        <v>0</v>
      </c>
      <c r="BJ16" s="81">
        <f t="shared" si="44"/>
        <v>0</v>
      </c>
      <c r="BK16" s="81">
        <f t="shared" si="45"/>
        <v>0</v>
      </c>
      <c r="BL16" s="81">
        <f t="shared" si="46"/>
        <v>0</v>
      </c>
      <c r="BM16" s="81">
        <f t="shared" si="47"/>
        <v>16</v>
      </c>
      <c r="BN16" s="81">
        <f t="shared" si="48"/>
        <v>0</v>
      </c>
      <c r="BO16" s="81">
        <f t="shared" si="49"/>
        <v>0</v>
      </c>
      <c r="BP16" s="81">
        <f t="shared" si="50"/>
        <v>0</v>
      </c>
      <c r="BQ16" s="81">
        <f t="shared" si="51"/>
        <v>0</v>
      </c>
      <c r="BR16" s="81">
        <f t="shared" si="52"/>
        <v>0</v>
      </c>
      <c r="BS16" s="81">
        <f t="shared" si="53"/>
        <v>0</v>
      </c>
      <c r="BT16" s="81">
        <f t="shared" si="54"/>
        <v>0</v>
      </c>
      <c r="BU16" s="81">
        <f t="shared" si="55"/>
        <v>33</v>
      </c>
      <c r="BV16" s="81">
        <f t="shared" si="56"/>
        <v>0</v>
      </c>
      <c r="BW16" s="81">
        <f t="shared" si="57"/>
        <v>0</v>
      </c>
      <c r="BX16" s="81">
        <f t="shared" si="58"/>
        <v>0</v>
      </c>
      <c r="BY16" s="81">
        <f t="shared" si="59"/>
        <v>0</v>
      </c>
      <c r="BZ16" s="81">
        <f t="shared" si="60"/>
        <v>0</v>
      </c>
      <c r="CA16" s="81">
        <f t="shared" si="61"/>
        <v>0</v>
      </c>
      <c r="CB16" s="81">
        <f t="shared" si="62"/>
        <v>0</v>
      </c>
      <c r="CC16" s="81">
        <f t="shared" si="63"/>
        <v>0</v>
      </c>
      <c r="CD16" s="81">
        <f t="shared" si="64"/>
        <v>0</v>
      </c>
      <c r="CE16" s="81">
        <f t="shared" si="65"/>
        <v>0</v>
      </c>
      <c r="CF16" s="81">
        <f t="shared" si="66"/>
        <v>0</v>
      </c>
      <c r="CG16" s="81">
        <f t="shared" si="67"/>
        <v>0</v>
      </c>
      <c r="CH16" s="81">
        <f t="shared" si="68"/>
        <v>0</v>
      </c>
      <c r="CI16" s="81">
        <f t="shared" si="69"/>
        <v>0</v>
      </c>
      <c r="CJ16" s="81">
        <f t="shared" si="70"/>
        <v>0</v>
      </c>
      <c r="CK16" s="81">
        <f t="shared" si="71"/>
        <v>0</v>
      </c>
      <c r="CL16" s="81">
        <f t="shared" si="72"/>
        <v>0</v>
      </c>
      <c r="CM16" s="81">
        <f t="shared" si="73"/>
        <v>0</v>
      </c>
      <c r="CN16" s="81">
        <f t="shared" si="74"/>
        <v>0</v>
      </c>
      <c r="CO16" s="81">
        <f t="shared" si="75"/>
        <v>0</v>
      </c>
      <c r="CP16" s="81">
        <f t="shared" si="76"/>
        <v>0</v>
      </c>
      <c r="CQ16" s="81">
        <f t="shared" si="77"/>
        <v>0</v>
      </c>
      <c r="CR16" s="81">
        <f t="shared" si="78"/>
        <v>0</v>
      </c>
      <c r="CS16" s="81">
        <f t="shared" si="79"/>
        <v>0</v>
      </c>
      <c r="CT16" s="81">
        <f t="shared" si="80"/>
        <v>0</v>
      </c>
      <c r="CU16" s="81">
        <f t="shared" si="81"/>
        <v>0</v>
      </c>
      <c r="CV16" s="81">
        <f t="shared" si="82"/>
        <v>0</v>
      </c>
      <c r="CW16" s="81">
        <f t="shared" si="83"/>
        <v>0</v>
      </c>
      <c r="CX16" s="81">
        <f t="shared" si="84"/>
        <v>0</v>
      </c>
      <c r="CY16" s="81">
        <f t="shared" si="85"/>
        <v>0</v>
      </c>
      <c r="CZ16" s="81">
        <f t="shared" si="86"/>
        <v>0</v>
      </c>
      <c r="DA16" s="81">
        <f t="shared" si="87"/>
        <v>0</v>
      </c>
      <c r="DB16" s="81">
        <f t="shared" si="88"/>
        <v>0</v>
      </c>
      <c r="DC16" s="81">
        <f t="shared" si="89"/>
        <v>0</v>
      </c>
      <c r="DD16" s="81">
        <f t="shared" si="90"/>
        <v>33</v>
      </c>
      <c r="DE16" s="81">
        <f t="shared" si="91"/>
        <v>0</v>
      </c>
      <c r="DF16" s="81">
        <f t="shared" si="92"/>
        <v>0</v>
      </c>
      <c r="DG16" s="81">
        <f t="shared" si="93"/>
        <v>0</v>
      </c>
      <c r="DH16" s="81">
        <f t="shared" si="94"/>
        <v>0</v>
      </c>
      <c r="DI16" s="81">
        <f t="shared" si="95"/>
        <v>36</v>
      </c>
      <c r="DJ16" s="81">
        <f t="shared" si="96"/>
        <v>0</v>
      </c>
      <c r="DK16" s="81">
        <f t="shared" si="97"/>
        <v>0</v>
      </c>
      <c r="DL16" s="81">
        <f t="shared" si="98"/>
        <v>0</v>
      </c>
      <c r="DM16" s="81">
        <f t="shared" si="99"/>
        <v>0</v>
      </c>
      <c r="DN16" s="81">
        <f t="shared" si="100"/>
        <v>0</v>
      </c>
      <c r="DO16" s="81">
        <f t="shared" si="101"/>
        <v>0</v>
      </c>
      <c r="DP16" s="81">
        <f t="shared" si="102"/>
        <v>0</v>
      </c>
      <c r="DQ16" s="81">
        <f t="shared" si="103"/>
        <v>0</v>
      </c>
      <c r="DR16" s="81">
        <f t="shared" si="104"/>
        <v>0</v>
      </c>
      <c r="DS16" s="81">
        <f t="shared" si="105"/>
        <v>0</v>
      </c>
      <c r="DT16" s="81">
        <f t="shared" si="106"/>
        <v>0</v>
      </c>
      <c r="DU16" s="81">
        <f t="shared" si="107"/>
        <v>0</v>
      </c>
      <c r="DV16" s="81">
        <f t="shared" si="108"/>
        <v>0</v>
      </c>
      <c r="DW16" s="81">
        <f t="shared" si="109"/>
        <v>0</v>
      </c>
      <c r="DX16" s="81">
        <f t="shared" si="110"/>
        <v>0</v>
      </c>
      <c r="DY16" s="81">
        <f t="shared" si="111"/>
        <v>0</v>
      </c>
      <c r="DZ16" s="81">
        <f t="shared" si="112"/>
        <v>0</v>
      </c>
      <c r="EA16" s="81">
        <f t="shared" si="113"/>
        <v>0</v>
      </c>
      <c r="EB16" s="81">
        <f t="shared" si="114"/>
        <v>0</v>
      </c>
      <c r="EC16" s="81">
        <f t="shared" si="115"/>
        <v>0</v>
      </c>
      <c r="ED16" s="81">
        <f t="shared" si="116"/>
        <v>0</v>
      </c>
      <c r="EE16" s="81">
        <f t="shared" si="117"/>
        <v>0</v>
      </c>
      <c r="EF16" s="81">
        <f t="shared" si="118"/>
        <v>0</v>
      </c>
      <c r="EG16" s="81">
        <f t="shared" si="119"/>
        <v>0</v>
      </c>
      <c r="EH16" s="81">
        <f t="shared" si="120"/>
        <v>0</v>
      </c>
      <c r="EI16" s="81">
        <f t="shared" si="121"/>
        <v>0</v>
      </c>
      <c r="EJ16" s="81">
        <f t="shared" si="122"/>
        <v>0</v>
      </c>
      <c r="EK16" s="81">
        <f t="shared" si="123"/>
        <v>0</v>
      </c>
      <c r="EL16" s="81">
        <f t="shared" si="124"/>
        <v>0</v>
      </c>
      <c r="EM16" s="81">
        <f t="shared" si="125"/>
        <v>0</v>
      </c>
      <c r="EN16" s="81">
        <f t="shared" si="126"/>
        <v>0</v>
      </c>
      <c r="EO16" s="81">
        <f t="shared" si="127"/>
        <v>0</v>
      </c>
      <c r="EP16" s="81">
        <f t="shared" si="128"/>
        <v>0</v>
      </c>
      <c r="EQ16" s="81">
        <f t="shared" si="129"/>
        <v>0</v>
      </c>
      <c r="ER16" s="81">
        <f t="shared" si="130"/>
        <v>0</v>
      </c>
      <c r="ES16" s="81">
        <f t="shared" si="131"/>
        <v>0</v>
      </c>
      <c r="ET16" s="81">
        <f t="shared" si="132"/>
        <v>0</v>
      </c>
      <c r="EU16" s="81">
        <f t="shared" si="133"/>
        <v>36</v>
      </c>
      <c r="EV16" s="81"/>
      <c r="EW16" s="81">
        <f t="shared" si="134"/>
        <v>8</v>
      </c>
      <c r="EX16" s="81">
        <f t="shared" si="135"/>
        <v>5</v>
      </c>
      <c r="EY16" s="81"/>
      <c r="EZ16" s="81">
        <f t="shared" si="136"/>
        <v>5</v>
      </c>
      <c r="FA16" s="81" t="e">
        <f>IF(P16=#REF!,IF(J16&lt;#REF!,#REF!,FE16),#REF!)</f>
        <v>#REF!</v>
      </c>
      <c r="FB16" s="81" t="e">
        <f>IF(P16=#REF!,IF(J16&lt;#REF!,0,1))</f>
        <v>#REF!</v>
      </c>
      <c r="FC16" s="81" t="e">
        <f>IF(AND(EZ16&gt;=21,EZ16&lt;&gt;0),EZ16,IF(P16&lt;#REF!,"СТОП",FA16+FB16))</f>
        <v>#REF!</v>
      </c>
      <c r="FD16" s="81"/>
      <c r="FE16" s="81">
        <v>15</v>
      </c>
      <c r="FF16" s="81">
        <v>16</v>
      </c>
      <c r="FG16" s="81"/>
      <c r="FH16" s="82">
        <f t="shared" si="137"/>
        <v>0</v>
      </c>
      <c r="FI16" s="82">
        <f t="shared" si="138"/>
        <v>0</v>
      </c>
      <c r="FJ16" s="82">
        <f t="shared" si="139"/>
        <v>0</v>
      </c>
      <c r="FK16" s="82">
        <f t="shared" si="140"/>
        <v>0</v>
      </c>
      <c r="FL16" s="82">
        <f t="shared" si="141"/>
        <v>0</v>
      </c>
      <c r="FM16" s="82">
        <f t="shared" si="142"/>
        <v>0</v>
      </c>
      <c r="FN16" s="82">
        <f t="shared" si="143"/>
        <v>0</v>
      </c>
      <c r="FO16" s="82">
        <f t="shared" si="144"/>
        <v>13</v>
      </c>
      <c r="FP16" s="82">
        <f t="shared" si="145"/>
        <v>0</v>
      </c>
      <c r="FQ16" s="82">
        <f t="shared" si="146"/>
        <v>0</v>
      </c>
      <c r="FR16" s="82">
        <f t="shared" si="147"/>
        <v>0</v>
      </c>
      <c r="FS16" s="82">
        <f t="shared" si="148"/>
        <v>0</v>
      </c>
      <c r="FT16" s="82">
        <f t="shared" si="149"/>
        <v>0</v>
      </c>
      <c r="FU16" s="82">
        <f t="shared" si="150"/>
        <v>0</v>
      </c>
      <c r="FV16" s="82">
        <f t="shared" si="151"/>
        <v>0</v>
      </c>
      <c r="FW16" s="82">
        <f t="shared" si="152"/>
        <v>0</v>
      </c>
      <c r="FX16" s="82">
        <f t="shared" si="153"/>
        <v>0</v>
      </c>
      <c r="FY16" s="82">
        <f t="shared" si="154"/>
        <v>0</v>
      </c>
      <c r="FZ16" s="82">
        <f t="shared" si="155"/>
        <v>0</v>
      </c>
      <c r="GA16" s="82">
        <f t="shared" si="156"/>
        <v>0</v>
      </c>
      <c r="GB16" s="82">
        <f t="shared" si="157"/>
        <v>0</v>
      </c>
      <c r="GC16" s="82">
        <f t="shared" si="158"/>
        <v>0</v>
      </c>
      <c r="GD16" s="82">
        <f t="shared" si="159"/>
        <v>13</v>
      </c>
      <c r="GE16" s="82">
        <f t="shared" si="160"/>
        <v>0</v>
      </c>
      <c r="GF16" s="82">
        <f t="shared" si="161"/>
        <v>0</v>
      </c>
      <c r="GG16" s="82">
        <f t="shared" si="162"/>
        <v>0</v>
      </c>
      <c r="GH16" s="82">
        <f t="shared" si="163"/>
        <v>0</v>
      </c>
      <c r="GI16" s="82">
        <f t="shared" si="164"/>
        <v>16</v>
      </c>
      <c r="GJ16" s="82">
        <f t="shared" si="165"/>
        <v>0</v>
      </c>
      <c r="GK16" s="82">
        <f t="shared" si="166"/>
        <v>0</v>
      </c>
      <c r="GL16" s="82">
        <f t="shared" si="167"/>
        <v>0</v>
      </c>
      <c r="GM16" s="82">
        <f t="shared" si="168"/>
        <v>0</v>
      </c>
      <c r="GN16" s="82">
        <f t="shared" si="169"/>
        <v>0</v>
      </c>
      <c r="GO16" s="82">
        <f t="shared" si="170"/>
        <v>0</v>
      </c>
      <c r="GP16" s="82">
        <f t="shared" si="171"/>
        <v>0</v>
      </c>
      <c r="GQ16" s="82">
        <f t="shared" si="172"/>
        <v>0</v>
      </c>
      <c r="GR16" s="82">
        <f t="shared" si="173"/>
        <v>0</v>
      </c>
      <c r="GS16" s="82">
        <f t="shared" si="174"/>
        <v>0</v>
      </c>
      <c r="GT16" s="82">
        <f t="shared" si="175"/>
        <v>0</v>
      </c>
      <c r="GU16" s="82">
        <f t="shared" si="176"/>
        <v>0</v>
      </c>
      <c r="GV16" s="82">
        <f t="shared" si="177"/>
        <v>0</v>
      </c>
      <c r="GW16" s="82">
        <f t="shared" si="178"/>
        <v>0</v>
      </c>
      <c r="GX16" s="82">
        <f t="shared" si="179"/>
        <v>0</v>
      </c>
      <c r="GY16" s="82">
        <f t="shared" si="180"/>
        <v>0</v>
      </c>
      <c r="GZ16" s="82">
        <f t="shared" si="181"/>
        <v>0</v>
      </c>
      <c r="HA16" s="82">
        <f t="shared" si="182"/>
        <v>16</v>
      </c>
      <c r="HB16" s="82">
        <f t="shared" si="183"/>
        <v>0</v>
      </c>
      <c r="HC16" s="82">
        <f t="shared" si="184"/>
        <v>0</v>
      </c>
      <c r="HD16" s="82">
        <f t="shared" si="185"/>
        <v>0</v>
      </c>
      <c r="HE16" s="82">
        <f t="shared" si="186"/>
        <v>0</v>
      </c>
      <c r="HF16" s="82">
        <f t="shared" si="187"/>
        <v>0</v>
      </c>
      <c r="HG16" s="82">
        <f t="shared" si="188"/>
        <v>0</v>
      </c>
      <c r="HH16" s="82">
        <f t="shared" si="189"/>
        <v>0</v>
      </c>
      <c r="HI16" s="82">
        <f t="shared" si="190"/>
        <v>83</v>
      </c>
      <c r="HJ16" s="82">
        <f t="shared" si="191"/>
        <v>0</v>
      </c>
      <c r="HK16" s="82">
        <f t="shared" si="192"/>
        <v>0</v>
      </c>
      <c r="HL16" s="82">
        <f t="shared" si="193"/>
        <v>0</v>
      </c>
      <c r="HM16" s="82">
        <f t="shared" si="194"/>
        <v>0</v>
      </c>
      <c r="HN16" s="82">
        <f t="shared" si="195"/>
        <v>0</v>
      </c>
      <c r="HO16" s="82">
        <f t="shared" si="196"/>
        <v>0</v>
      </c>
      <c r="HP16" s="82">
        <f t="shared" si="197"/>
        <v>0</v>
      </c>
      <c r="HQ16" s="82">
        <f t="shared" si="198"/>
        <v>0</v>
      </c>
      <c r="HR16" s="82">
        <f t="shared" si="199"/>
        <v>0</v>
      </c>
      <c r="HS16" s="82">
        <f t="shared" si="200"/>
        <v>0</v>
      </c>
      <c r="HT16" s="82">
        <f t="shared" si="201"/>
        <v>0</v>
      </c>
      <c r="HU16" s="82">
        <f t="shared" si="202"/>
        <v>0</v>
      </c>
      <c r="HV16" s="82">
        <f t="shared" si="203"/>
        <v>0</v>
      </c>
      <c r="HW16" s="82">
        <f t="shared" si="204"/>
        <v>0</v>
      </c>
      <c r="HX16" s="82">
        <f t="shared" si="205"/>
        <v>83</v>
      </c>
      <c r="HY16" s="82">
        <f t="shared" si="206"/>
        <v>0</v>
      </c>
      <c r="HZ16" s="82">
        <f t="shared" si="207"/>
        <v>0</v>
      </c>
      <c r="IA16" s="82">
        <f t="shared" si="208"/>
        <v>0</v>
      </c>
      <c r="IB16" s="82">
        <f t="shared" si="209"/>
        <v>0</v>
      </c>
      <c r="IC16" s="82">
        <f t="shared" si="210"/>
        <v>90</v>
      </c>
      <c r="ID16" s="82">
        <f t="shared" si="211"/>
        <v>0</v>
      </c>
      <c r="IE16" s="82">
        <f t="shared" si="212"/>
        <v>0</v>
      </c>
      <c r="IF16" s="82">
        <f t="shared" si="213"/>
        <v>0</v>
      </c>
      <c r="IG16" s="82">
        <f t="shared" si="214"/>
        <v>0</v>
      </c>
      <c r="IH16" s="82">
        <f t="shared" si="215"/>
        <v>0</v>
      </c>
      <c r="II16" s="82">
        <f t="shared" si="216"/>
        <v>0</v>
      </c>
      <c r="IJ16" s="82">
        <f t="shared" si="217"/>
        <v>0</v>
      </c>
      <c r="IK16" s="82">
        <f t="shared" si="218"/>
        <v>0</v>
      </c>
      <c r="IL16" s="82">
        <f t="shared" si="219"/>
        <v>0</v>
      </c>
      <c r="IM16" s="82">
        <f t="shared" si="220"/>
        <v>0</v>
      </c>
      <c r="IN16" s="82">
        <f t="shared" si="221"/>
        <v>0</v>
      </c>
      <c r="IO16" s="82">
        <f t="shared" si="222"/>
        <v>0</v>
      </c>
      <c r="IP16" s="82">
        <f t="shared" si="223"/>
        <v>0</v>
      </c>
      <c r="IQ16" s="82">
        <f t="shared" si="224"/>
        <v>0</v>
      </c>
      <c r="IR16" s="82">
        <f t="shared" si="225"/>
        <v>0</v>
      </c>
      <c r="IS16" s="82">
        <f t="shared" si="226"/>
        <v>0</v>
      </c>
      <c r="IT16" s="82">
        <f t="shared" si="227"/>
        <v>0</v>
      </c>
      <c r="IU16" s="82">
        <f t="shared" si="228"/>
        <v>90</v>
      </c>
      <c r="IV16" s="81"/>
    </row>
    <row r="17" spans="1:256" s="84" customFormat="1" ht="99">
      <c r="A17" s="57">
        <v>8</v>
      </c>
      <c r="B17" s="95">
        <v>177</v>
      </c>
      <c r="C17" s="86" t="s">
        <v>80</v>
      </c>
      <c r="D17" s="89" t="s">
        <v>26</v>
      </c>
      <c r="E17" s="66" t="s">
        <v>54</v>
      </c>
      <c r="F17" s="58" t="s">
        <v>64</v>
      </c>
      <c r="G17" s="57" t="s">
        <v>36</v>
      </c>
      <c r="H17" s="44">
        <v>7</v>
      </c>
      <c r="I17" s="101">
        <v>14</v>
      </c>
      <c r="J17" s="101">
        <v>7</v>
      </c>
      <c r="K17" s="45">
        <v>14</v>
      </c>
      <c r="L17" s="46">
        <v>12</v>
      </c>
      <c r="M17" s="101">
        <v>9</v>
      </c>
      <c r="N17" s="101">
        <v>8</v>
      </c>
      <c r="O17" s="62">
        <v>13</v>
      </c>
      <c r="P17" s="153">
        <f t="shared" si="0"/>
        <v>50</v>
      </c>
      <c r="Q17" s="85">
        <f t="shared" si="1"/>
        <v>28</v>
      </c>
      <c r="R17" s="81"/>
      <c r="S17" s="80"/>
      <c r="T17" s="81">
        <f t="shared" si="2"/>
        <v>0</v>
      </c>
      <c r="U17" s="81">
        <f t="shared" si="3"/>
        <v>0</v>
      </c>
      <c r="V17" s="81">
        <f t="shared" si="4"/>
        <v>0</v>
      </c>
      <c r="W17" s="81">
        <f t="shared" si="5"/>
        <v>0</v>
      </c>
      <c r="X17" s="81">
        <f t="shared" si="6"/>
        <v>0</v>
      </c>
      <c r="Y17" s="81">
        <f t="shared" si="7"/>
        <v>0</v>
      </c>
      <c r="Z17" s="81">
        <f t="shared" si="8"/>
        <v>14</v>
      </c>
      <c r="AA17" s="81">
        <f t="shared" si="9"/>
        <v>0</v>
      </c>
      <c r="AB17" s="81">
        <f t="shared" si="10"/>
        <v>0</v>
      </c>
      <c r="AC17" s="81">
        <f t="shared" si="11"/>
        <v>0</v>
      </c>
      <c r="AD17" s="81">
        <f t="shared" si="12"/>
        <v>0</v>
      </c>
      <c r="AE17" s="81">
        <f t="shared" si="13"/>
        <v>0</v>
      </c>
      <c r="AF17" s="81">
        <f t="shared" si="14"/>
        <v>0</v>
      </c>
      <c r="AG17" s="81">
        <f t="shared" si="15"/>
        <v>0</v>
      </c>
      <c r="AH17" s="81">
        <f t="shared" si="16"/>
        <v>0</v>
      </c>
      <c r="AI17" s="81">
        <f t="shared" si="17"/>
        <v>0</v>
      </c>
      <c r="AJ17" s="81">
        <f t="shared" si="18"/>
        <v>0</v>
      </c>
      <c r="AK17" s="81">
        <f t="shared" si="19"/>
        <v>0</v>
      </c>
      <c r="AL17" s="81">
        <f t="shared" si="20"/>
        <v>0</v>
      </c>
      <c r="AM17" s="81">
        <f t="shared" si="21"/>
        <v>0</v>
      </c>
      <c r="AN17" s="81">
        <f t="shared" si="22"/>
        <v>0</v>
      </c>
      <c r="AO17" s="81">
        <f t="shared" si="23"/>
        <v>0</v>
      </c>
      <c r="AP17" s="81">
        <f t="shared" si="24"/>
        <v>14</v>
      </c>
      <c r="AQ17" s="81">
        <f t="shared" si="25"/>
        <v>0</v>
      </c>
      <c r="AR17" s="81">
        <f t="shared" si="26"/>
        <v>0</v>
      </c>
      <c r="AS17" s="81">
        <f t="shared" si="27"/>
        <v>0</v>
      </c>
      <c r="AT17" s="81">
        <f t="shared" si="28"/>
        <v>0</v>
      </c>
      <c r="AU17" s="81">
        <f t="shared" si="29"/>
        <v>0</v>
      </c>
      <c r="AV17" s="81">
        <f t="shared" si="30"/>
        <v>0</v>
      </c>
      <c r="AW17" s="81">
        <f t="shared" si="31"/>
        <v>14</v>
      </c>
      <c r="AX17" s="81">
        <f t="shared" si="32"/>
        <v>0</v>
      </c>
      <c r="AY17" s="81">
        <f t="shared" si="33"/>
        <v>0</v>
      </c>
      <c r="AZ17" s="81">
        <f t="shared" si="34"/>
        <v>0</v>
      </c>
      <c r="BA17" s="81">
        <f t="shared" si="35"/>
        <v>0</v>
      </c>
      <c r="BB17" s="81">
        <f t="shared" si="36"/>
        <v>0</v>
      </c>
      <c r="BC17" s="81">
        <f t="shared" si="37"/>
        <v>0</v>
      </c>
      <c r="BD17" s="81">
        <f t="shared" si="38"/>
        <v>0</v>
      </c>
      <c r="BE17" s="81">
        <f t="shared" si="39"/>
        <v>0</v>
      </c>
      <c r="BF17" s="81">
        <f t="shared" si="40"/>
        <v>0</v>
      </c>
      <c r="BG17" s="81">
        <f t="shared" si="41"/>
        <v>0</v>
      </c>
      <c r="BH17" s="81">
        <f t="shared" si="42"/>
        <v>0</v>
      </c>
      <c r="BI17" s="81">
        <f t="shared" si="43"/>
        <v>0</v>
      </c>
      <c r="BJ17" s="81">
        <f t="shared" si="44"/>
        <v>0</v>
      </c>
      <c r="BK17" s="81">
        <f t="shared" si="45"/>
        <v>0</v>
      </c>
      <c r="BL17" s="81">
        <f t="shared" si="46"/>
        <v>0</v>
      </c>
      <c r="BM17" s="81">
        <f t="shared" si="47"/>
        <v>14</v>
      </c>
      <c r="BN17" s="81">
        <f t="shared" si="48"/>
        <v>0</v>
      </c>
      <c r="BO17" s="81">
        <f t="shared" si="49"/>
        <v>0</v>
      </c>
      <c r="BP17" s="81">
        <f t="shared" si="50"/>
        <v>0</v>
      </c>
      <c r="BQ17" s="81">
        <f t="shared" si="51"/>
        <v>0</v>
      </c>
      <c r="BR17" s="81">
        <f t="shared" si="52"/>
        <v>0</v>
      </c>
      <c r="BS17" s="81">
        <f t="shared" si="53"/>
        <v>0</v>
      </c>
      <c r="BT17" s="81">
        <f t="shared" si="54"/>
        <v>34</v>
      </c>
      <c r="BU17" s="81">
        <f t="shared" si="55"/>
        <v>0</v>
      </c>
      <c r="BV17" s="81">
        <f t="shared" si="56"/>
        <v>0</v>
      </c>
      <c r="BW17" s="81">
        <f t="shared" si="57"/>
        <v>0</v>
      </c>
      <c r="BX17" s="81">
        <f t="shared" si="58"/>
        <v>0</v>
      </c>
      <c r="BY17" s="81">
        <f t="shared" si="59"/>
        <v>0</v>
      </c>
      <c r="BZ17" s="81">
        <f t="shared" si="60"/>
        <v>0</v>
      </c>
      <c r="CA17" s="81">
        <f t="shared" si="61"/>
        <v>0</v>
      </c>
      <c r="CB17" s="81">
        <f t="shared" si="62"/>
        <v>0</v>
      </c>
      <c r="CC17" s="81">
        <f t="shared" si="63"/>
        <v>0</v>
      </c>
      <c r="CD17" s="81">
        <f t="shared" si="64"/>
        <v>0</v>
      </c>
      <c r="CE17" s="81">
        <f t="shared" si="65"/>
        <v>0</v>
      </c>
      <c r="CF17" s="81">
        <f t="shared" si="66"/>
        <v>0</v>
      </c>
      <c r="CG17" s="81">
        <f t="shared" si="67"/>
        <v>0</v>
      </c>
      <c r="CH17" s="81">
        <f t="shared" si="68"/>
        <v>0</v>
      </c>
      <c r="CI17" s="81">
        <f t="shared" si="69"/>
        <v>0</v>
      </c>
      <c r="CJ17" s="81">
        <f t="shared" si="70"/>
        <v>0</v>
      </c>
      <c r="CK17" s="81">
        <f t="shared" si="71"/>
        <v>0</v>
      </c>
      <c r="CL17" s="81">
        <f t="shared" si="72"/>
        <v>0</v>
      </c>
      <c r="CM17" s="81">
        <f t="shared" si="73"/>
        <v>0</v>
      </c>
      <c r="CN17" s="81">
        <f t="shared" si="74"/>
        <v>0</v>
      </c>
      <c r="CO17" s="81">
        <f t="shared" si="75"/>
        <v>0</v>
      </c>
      <c r="CP17" s="81">
        <f t="shared" si="76"/>
        <v>0</v>
      </c>
      <c r="CQ17" s="81">
        <f t="shared" si="77"/>
        <v>0</v>
      </c>
      <c r="CR17" s="81">
        <f t="shared" si="78"/>
        <v>0</v>
      </c>
      <c r="CS17" s="81">
        <f t="shared" si="79"/>
        <v>0</v>
      </c>
      <c r="CT17" s="81">
        <f t="shared" si="80"/>
        <v>0</v>
      </c>
      <c r="CU17" s="81">
        <f t="shared" si="81"/>
        <v>0</v>
      </c>
      <c r="CV17" s="81">
        <f t="shared" si="82"/>
        <v>0</v>
      </c>
      <c r="CW17" s="81">
        <f t="shared" si="83"/>
        <v>0</v>
      </c>
      <c r="CX17" s="81">
        <f t="shared" si="84"/>
        <v>0</v>
      </c>
      <c r="CY17" s="81">
        <f t="shared" si="85"/>
        <v>0</v>
      </c>
      <c r="CZ17" s="81">
        <f t="shared" si="86"/>
        <v>0</v>
      </c>
      <c r="DA17" s="81">
        <f t="shared" si="87"/>
        <v>0</v>
      </c>
      <c r="DB17" s="81">
        <f t="shared" si="88"/>
        <v>0</v>
      </c>
      <c r="DC17" s="81">
        <f t="shared" si="89"/>
        <v>0</v>
      </c>
      <c r="DD17" s="81">
        <f t="shared" si="90"/>
        <v>34</v>
      </c>
      <c r="DE17" s="81">
        <f t="shared" si="91"/>
        <v>0</v>
      </c>
      <c r="DF17" s="81">
        <f t="shared" si="92"/>
        <v>0</v>
      </c>
      <c r="DG17" s="81">
        <f t="shared" si="93"/>
        <v>0</v>
      </c>
      <c r="DH17" s="81">
        <f t="shared" si="94"/>
        <v>0</v>
      </c>
      <c r="DI17" s="81">
        <f t="shared" si="95"/>
        <v>0</v>
      </c>
      <c r="DJ17" s="81">
        <f t="shared" si="96"/>
        <v>0</v>
      </c>
      <c r="DK17" s="81">
        <f t="shared" si="97"/>
        <v>34</v>
      </c>
      <c r="DL17" s="81">
        <f t="shared" si="98"/>
        <v>0</v>
      </c>
      <c r="DM17" s="81">
        <f t="shared" si="99"/>
        <v>0</v>
      </c>
      <c r="DN17" s="81">
        <f t="shared" si="100"/>
        <v>0</v>
      </c>
      <c r="DO17" s="81">
        <f t="shared" si="101"/>
        <v>0</v>
      </c>
      <c r="DP17" s="81">
        <f t="shared" si="102"/>
        <v>0</v>
      </c>
      <c r="DQ17" s="81">
        <f t="shared" si="103"/>
        <v>0</v>
      </c>
      <c r="DR17" s="81">
        <f t="shared" si="104"/>
        <v>0</v>
      </c>
      <c r="DS17" s="81">
        <f t="shared" si="105"/>
        <v>0</v>
      </c>
      <c r="DT17" s="81">
        <f t="shared" si="106"/>
        <v>0</v>
      </c>
      <c r="DU17" s="81">
        <f t="shared" si="107"/>
        <v>0</v>
      </c>
      <c r="DV17" s="81">
        <f t="shared" si="108"/>
        <v>0</v>
      </c>
      <c r="DW17" s="81">
        <f t="shared" si="109"/>
        <v>0</v>
      </c>
      <c r="DX17" s="81">
        <f t="shared" si="110"/>
        <v>0</v>
      </c>
      <c r="DY17" s="81">
        <f t="shared" si="111"/>
        <v>0</v>
      </c>
      <c r="DZ17" s="81">
        <f t="shared" si="112"/>
        <v>0</v>
      </c>
      <c r="EA17" s="81">
        <f t="shared" si="113"/>
        <v>0</v>
      </c>
      <c r="EB17" s="81">
        <f t="shared" si="114"/>
        <v>0</v>
      </c>
      <c r="EC17" s="81">
        <f t="shared" si="115"/>
        <v>0</v>
      </c>
      <c r="ED17" s="81">
        <f t="shared" si="116"/>
        <v>0</v>
      </c>
      <c r="EE17" s="81">
        <f t="shared" si="117"/>
        <v>0</v>
      </c>
      <c r="EF17" s="81">
        <f t="shared" si="118"/>
        <v>0</v>
      </c>
      <c r="EG17" s="81">
        <f t="shared" si="119"/>
        <v>0</v>
      </c>
      <c r="EH17" s="81">
        <f t="shared" si="120"/>
        <v>0</v>
      </c>
      <c r="EI17" s="81">
        <f t="shared" si="121"/>
        <v>0</v>
      </c>
      <c r="EJ17" s="81">
        <f t="shared" si="122"/>
        <v>0</v>
      </c>
      <c r="EK17" s="81">
        <f t="shared" si="123"/>
        <v>0</v>
      </c>
      <c r="EL17" s="81">
        <f t="shared" si="124"/>
        <v>0</v>
      </c>
      <c r="EM17" s="81">
        <f t="shared" si="125"/>
        <v>0</v>
      </c>
      <c r="EN17" s="81">
        <f t="shared" si="126"/>
        <v>0</v>
      </c>
      <c r="EO17" s="81">
        <f t="shared" si="127"/>
        <v>0</v>
      </c>
      <c r="EP17" s="81">
        <f t="shared" si="128"/>
        <v>0</v>
      </c>
      <c r="EQ17" s="81">
        <f t="shared" si="129"/>
        <v>0</v>
      </c>
      <c r="ER17" s="81">
        <f t="shared" si="130"/>
        <v>0</v>
      </c>
      <c r="ES17" s="81">
        <f t="shared" si="131"/>
        <v>0</v>
      </c>
      <c r="ET17" s="81">
        <f t="shared" si="132"/>
        <v>0</v>
      </c>
      <c r="EU17" s="81">
        <f t="shared" si="133"/>
        <v>34</v>
      </c>
      <c r="EV17" s="81"/>
      <c r="EW17" s="81">
        <f t="shared" si="134"/>
        <v>7</v>
      </c>
      <c r="EX17" s="81">
        <f t="shared" si="135"/>
        <v>7</v>
      </c>
      <c r="EY17" s="81"/>
      <c r="EZ17" s="81">
        <f t="shared" si="136"/>
        <v>7</v>
      </c>
      <c r="FA17" s="81" t="e">
        <f>IF(P17=#REF!,IF(J17&lt;#REF!,#REF!,FE17),#REF!)</f>
        <v>#REF!</v>
      </c>
      <c r="FB17" s="81" t="e">
        <f>IF(P17=#REF!,IF(J17&lt;#REF!,0,1))</f>
        <v>#REF!</v>
      </c>
      <c r="FC17" s="81" t="e">
        <f>IF(AND(EZ17&gt;=21,EZ17&lt;&gt;0),EZ17,IF(P17&lt;#REF!,"СТОП",FA17+FB17))</f>
        <v>#REF!</v>
      </c>
      <c r="FD17" s="81"/>
      <c r="FE17" s="81">
        <v>15</v>
      </c>
      <c r="FF17" s="81">
        <v>16</v>
      </c>
      <c r="FG17" s="81"/>
      <c r="FH17" s="82">
        <f t="shared" si="137"/>
        <v>0</v>
      </c>
      <c r="FI17" s="82">
        <f t="shared" si="138"/>
        <v>0</v>
      </c>
      <c r="FJ17" s="82">
        <f t="shared" si="139"/>
        <v>0</v>
      </c>
      <c r="FK17" s="82">
        <f t="shared" si="140"/>
        <v>0</v>
      </c>
      <c r="FL17" s="82">
        <f t="shared" si="141"/>
        <v>0</v>
      </c>
      <c r="FM17" s="82">
        <f t="shared" si="142"/>
        <v>0</v>
      </c>
      <c r="FN17" s="82">
        <f t="shared" si="143"/>
        <v>14</v>
      </c>
      <c r="FO17" s="82">
        <f t="shared" si="144"/>
        <v>0</v>
      </c>
      <c r="FP17" s="82">
        <f t="shared" si="145"/>
        <v>0</v>
      </c>
      <c r="FQ17" s="82">
        <f t="shared" si="146"/>
        <v>0</v>
      </c>
      <c r="FR17" s="82">
        <f t="shared" si="147"/>
        <v>0</v>
      </c>
      <c r="FS17" s="82">
        <f t="shared" si="148"/>
        <v>0</v>
      </c>
      <c r="FT17" s="82">
        <f t="shared" si="149"/>
        <v>0</v>
      </c>
      <c r="FU17" s="82">
        <f t="shared" si="150"/>
        <v>0</v>
      </c>
      <c r="FV17" s="82">
        <f t="shared" si="151"/>
        <v>0</v>
      </c>
      <c r="FW17" s="82">
        <f t="shared" si="152"/>
        <v>0</v>
      </c>
      <c r="FX17" s="82">
        <f t="shared" si="153"/>
        <v>0</v>
      </c>
      <c r="FY17" s="82">
        <f t="shared" si="154"/>
        <v>0</v>
      </c>
      <c r="FZ17" s="82">
        <f t="shared" si="155"/>
        <v>0</v>
      </c>
      <c r="GA17" s="82">
        <f t="shared" si="156"/>
        <v>0</v>
      </c>
      <c r="GB17" s="82">
        <f t="shared" si="157"/>
        <v>0</v>
      </c>
      <c r="GC17" s="82">
        <f t="shared" si="158"/>
        <v>0</v>
      </c>
      <c r="GD17" s="82">
        <f t="shared" si="159"/>
        <v>14</v>
      </c>
      <c r="GE17" s="82">
        <f t="shared" si="160"/>
        <v>0</v>
      </c>
      <c r="GF17" s="82">
        <f t="shared" si="161"/>
        <v>0</v>
      </c>
      <c r="GG17" s="82">
        <f t="shared" si="162"/>
        <v>0</v>
      </c>
      <c r="GH17" s="82">
        <f t="shared" si="163"/>
        <v>0</v>
      </c>
      <c r="GI17" s="82">
        <f t="shared" si="164"/>
        <v>0</v>
      </c>
      <c r="GJ17" s="82">
        <f t="shared" si="165"/>
        <v>0</v>
      </c>
      <c r="GK17" s="82">
        <f t="shared" si="166"/>
        <v>14</v>
      </c>
      <c r="GL17" s="82">
        <f t="shared" si="167"/>
        <v>0</v>
      </c>
      <c r="GM17" s="82">
        <f t="shared" si="168"/>
        <v>0</v>
      </c>
      <c r="GN17" s="82">
        <f t="shared" si="169"/>
        <v>0</v>
      </c>
      <c r="GO17" s="82">
        <f t="shared" si="170"/>
        <v>0</v>
      </c>
      <c r="GP17" s="82">
        <f t="shared" si="171"/>
        <v>0</v>
      </c>
      <c r="GQ17" s="82">
        <f t="shared" si="172"/>
        <v>0</v>
      </c>
      <c r="GR17" s="82">
        <f t="shared" si="173"/>
        <v>0</v>
      </c>
      <c r="GS17" s="82">
        <f t="shared" si="174"/>
        <v>0</v>
      </c>
      <c r="GT17" s="82">
        <f t="shared" si="175"/>
        <v>0</v>
      </c>
      <c r="GU17" s="82">
        <f t="shared" si="176"/>
        <v>0</v>
      </c>
      <c r="GV17" s="82">
        <f t="shared" si="177"/>
        <v>0</v>
      </c>
      <c r="GW17" s="82">
        <f t="shared" si="178"/>
        <v>0</v>
      </c>
      <c r="GX17" s="82">
        <f t="shared" si="179"/>
        <v>0</v>
      </c>
      <c r="GY17" s="82">
        <f t="shared" si="180"/>
        <v>0</v>
      </c>
      <c r="GZ17" s="82">
        <f t="shared" si="181"/>
        <v>0</v>
      </c>
      <c r="HA17" s="82">
        <f t="shared" si="182"/>
        <v>14</v>
      </c>
      <c r="HB17" s="82">
        <f t="shared" si="183"/>
        <v>0</v>
      </c>
      <c r="HC17" s="82">
        <f t="shared" si="184"/>
        <v>0</v>
      </c>
      <c r="HD17" s="82">
        <f t="shared" si="185"/>
        <v>0</v>
      </c>
      <c r="HE17" s="82">
        <f t="shared" si="186"/>
        <v>0</v>
      </c>
      <c r="HF17" s="82">
        <f t="shared" si="187"/>
        <v>0</v>
      </c>
      <c r="HG17" s="82">
        <f t="shared" si="188"/>
        <v>0</v>
      </c>
      <c r="HH17" s="82">
        <f t="shared" si="189"/>
        <v>85</v>
      </c>
      <c r="HI17" s="82">
        <f t="shared" si="190"/>
        <v>0</v>
      </c>
      <c r="HJ17" s="82">
        <f t="shared" si="191"/>
        <v>0</v>
      </c>
      <c r="HK17" s="82">
        <f t="shared" si="192"/>
        <v>0</v>
      </c>
      <c r="HL17" s="82">
        <f t="shared" si="193"/>
        <v>0</v>
      </c>
      <c r="HM17" s="82">
        <f t="shared" si="194"/>
        <v>0</v>
      </c>
      <c r="HN17" s="82">
        <f t="shared" si="195"/>
        <v>0</v>
      </c>
      <c r="HO17" s="82">
        <f t="shared" si="196"/>
        <v>0</v>
      </c>
      <c r="HP17" s="82">
        <f t="shared" si="197"/>
        <v>0</v>
      </c>
      <c r="HQ17" s="82">
        <f t="shared" si="198"/>
        <v>0</v>
      </c>
      <c r="HR17" s="82">
        <f t="shared" si="199"/>
        <v>0</v>
      </c>
      <c r="HS17" s="82">
        <f t="shared" si="200"/>
        <v>0</v>
      </c>
      <c r="HT17" s="82">
        <f t="shared" si="201"/>
        <v>0</v>
      </c>
      <c r="HU17" s="82">
        <f t="shared" si="202"/>
        <v>0</v>
      </c>
      <c r="HV17" s="82">
        <f t="shared" si="203"/>
        <v>0</v>
      </c>
      <c r="HW17" s="82">
        <f t="shared" si="204"/>
        <v>0</v>
      </c>
      <c r="HX17" s="82">
        <f t="shared" si="205"/>
        <v>85</v>
      </c>
      <c r="HY17" s="82">
        <f t="shared" si="206"/>
        <v>0</v>
      </c>
      <c r="HZ17" s="82">
        <f t="shared" si="207"/>
        <v>0</v>
      </c>
      <c r="IA17" s="82">
        <f t="shared" si="208"/>
        <v>0</v>
      </c>
      <c r="IB17" s="82">
        <f t="shared" si="209"/>
        <v>0</v>
      </c>
      <c r="IC17" s="82">
        <f t="shared" si="210"/>
        <v>0</v>
      </c>
      <c r="ID17" s="82">
        <f t="shared" si="211"/>
        <v>0</v>
      </c>
      <c r="IE17" s="82">
        <f t="shared" si="212"/>
        <v>85</v>
      </c>
      <c r="IF17" s="82">
        <f t="shared" si="213"/>
        <v>0</v>
      </c>
      <c r="IG17" s="82">
        <f t="shared" si="214"/>
        <v>0</v>
      </c>
      <c r="IH17" s="82">
        <f t="shared" si="215"/>
        <v>0</v>
      </c>
      <c r="II17" s="82">
        <f t="shared" si="216"/>
        <v>0</v>
      </c>
      <c r="IJ17" s="82">
        <f t="shared" si="217"/>
        <v>0</v>
      </c>
      <c r="IK17" s="82">
        <f t="shared" si="218"/>
        <v>0</v>
      </c>
      <c r="IL17" s="82">
        <f t="shared" si="219"/>
        <v>0</v>
      </c>
      <c r="IM17" s="82">
        <f t="shared" si="220"/>
        <v>0</v>
      </c>
      <c r="IN17" s="82">
        <f t="shared" si="221"/>
        <v>0</v>
      </c>
      <c r="IO17" s="82">
        <f t="shared" si="222"/>
        <v>0</v>
      </c>
      <c r="IP17" s="82">
        <f t="shared" si="223"/>
        <v>0</v>
      </c>
      <c r="IQ17" s="82">
        <f t="shared" si="224"/>
        <v>0</v>
      </c>
      <c r="IR17" s="82">
        <f t="shared" si="225"/>
        <v>0</v>
      </c>
      <c r="IS17" s="82">
        <f t="shared" si="226"/>
        <v>0</v>
      </c>
      <c r="IT17" s="82">
        <f t="shared" si="227"/>
        <v>0</v>
      </c>
      <c r="IU17" s="82">
        <f t="shared" si="228"/>
        <v>85</v>
      </c>
      <c r="IV17" s="81"/>
    </row>
    <row r="18" spans="1:256" s="84" customFormat="1" ht="198">
      <c r="A18" s="57">
        <v>9</v>
      </c>
      <c r="B18" s="95">
        <v>124</v>
      </c>
      <c r="C18" s="86" t="s">
        <v>233</v>
      </c>
      <c r="D18" s="89" t="s">
        <v>28</v>
      </c>
      <c r="E18" s="66" t="s">
        <v>123</v>
      </c>
      <c r="F18" s="58" t="s">
        <v>124</v>
      </c>
      <c r="G18" s="57" t="s">
        <v>36</v>
      </c>
      <c r="H18" s="44">
        <v>9</v>
      </c>
      <c r="I18" s="101">
        <v>12</v>
      </c>
      <c r="J18" s="101">
        <v>12</v>
      </c>
      <c r="K18" s="45">
        <v>9</v>
      </c>
      <c r="L18" s="46">
        <v>13</v>
      </c>
      <c r="M18" s="101">
        <v>8</v>
      </c>
      <c r="N18" s="101">
        <v>9</v>
      </c>
      <c r="O18" s="62">
        <v>12</v>
      </c>
      <c r="P18" s="153">
        <f t="shared" si="0"/>
        <v>41</v>
      </c>
      <c r="Q18" s="85">
        <f t="shared" si="1"/>
        <v>21</v>
      </c>
      <c r="R18" s="81"/>
      <c r="S18" s="80"/>
      <c r="T18" s="81">
        <f t="shared" si="2"/>
        <v>0</v>
      </c>
      <c r="U18" s="81">
        <f t="shared" si="3"/>
        <v>0</v>
      </c>
      <c r="V18" s="81">
        <f t="shared" si="4"/>
        <v>0</v>
      </c>
      <c r="W18" s="81">
        <f t="shared" si="5"/>
        <v>0</v>
      </c>
      <c r="X18" s="81">
        <f t="shared" si="6"/>
        <v>0</v>
      </c>
      <c r="Y18" s="81">
        <f t="shared" si="7"/>
        <v>0</v>
      </c>
      <c r="Z18" s="81">
        <f t="shared" si="8"/>
        <v>0</v>
      </c>
      <c r="AA18" s="81">
        <f t="shared" si="9"/>
        <v>0</v>
      </c>
      <c r="AB18" s="81">
        <f t="shared" si="10"/>
        <v>12</v>
      </c>
      <c r="AC18" s="81">
        <f t="shared" si="11"/>
        <v>0</v>
      </c>
      <c r="AD18" s="81">
        <f t="shared" si="12"/>
        <v>0</v>
      </c>
      <c r="AE18" s="81">
        <f t="shared" si="13"/>
        <v>0</v>
      </c>
      <c r="AF18" s="81">
        <f t="shared" si="14"/>
        <v>0</v>
      </c>
      <c r="AG18" s="81">
        <f t="shared" si="15"/>
        <v>0</v>
      </c>
      <c r="AH18" s="81">
        <f t="shared" si="16"/>
        <v>0</v>
      </c>
      <c r="AI18" s="81">
        <f t="shared" si="17"/>
        <v>0</v>
      </c>
      <c r="AJ18" s="81">
        <f t="shared" si="18"/>
        <v>0</v>
      </c>
      <c r="AK18" s="81">
        <f t="shared" si="19"/>
        <v>0</v>
      </c>
      <c r="AL18" s="81">
        <f t="shared" si="20"/>
        <v>0</v>
      </c>
      <c r="AM18" s="81">
        <f t="shared" si="21"/>
        <v>0</v>
      </c>
      <c r="AN18" s="81">
        <f t="shared" si="22"/>
        <v>0</v>
      </c>
      <c r="AO18" s="81">
        <f t="shared" si="23"/>
        <v>0</v>
      </c>
      <c r="AP18" s="81">
        <f t="shared" si="24"/>
        <v>12</v>
      </c>
      <c r="AQ18" s="81">
        <f t="shared" si="25"/>
        <v>0</v>
      </c>
      <c r="AR18" s="81">
        <f t="shared" si="26"/>
        <v>0</v>
      </c>
      <c r="AS18" s="81">
        <f t="shared" si="27"/>
        <v>0</v>
      </c>
      <c r="AT18" s="81">
        <f t="shared" si="28"/>
        <v>0</v>
      </c>
      <c r="AU18" s="81">
        <f t="shared" si="29"/>
        <v>0</v>
      </c>
      <c r="AV18" s="81">
        <f t="shared" si="30"/>
        <v>0</v>
      </c>
      <c r="AW18" s="81">
        <f t="shared" si="31"/>
        <v>0</v>
      </c>
      <c r="AX18" s="81">
        <f t="shared" si="32"/>
        <v>0</v>
      </c>
      <c r="AY18" s="81">
        <f t="shared" si="33"/>
        <v>0</v>
      </c>
      <c r="AZ18" s="81">
        <f t="shared" si="34"/>
        <v>0</v>
      </c>
      <c r="BA18" s="81">
        <f t="shared" si="35"/>
        <v>0</v>
      </c>
      <c r="BB18" s="81">
        <f t="shared" si="36"/>
        <v>9</v>
      </c>
      <c r="BC18" s="81">
        <f t="shared" si="37"/>
        <v>0</v>
      </c>
      <c r="BD18" s="81">
        <f t="shared" si="38"/>
        <v>0</v>
      </c>
      <c r="BE18" s="81">
        <f t="shared" si="39"/>
        <v>0</v>
      </c>
      <c r="BF18" s="81">
        <f t="shared" si="40"/>
        <v>0</v>
      </c>
      <c r="BG18" s="81">
        <f t="shared" si="41"/>
        <v>0</v>
      </c>
      <c r="BH18" s="81">
        <f t="shared" si="42"/>
        <v>0</v>
      </c>
      <c r="BI18" s="81">
        <f t="shared" si="43"/>
        <v>0</v>
      </c>
      <c r="BJ18" s="81">
        <f t="shared" si="44"/>
        <v>0</v>
      </c>
      <c r="BK18" s="81">
        <f t="shared" si="45"/>
        <v>0</v>
      </c>
      <c r="BL18" s="81">
        <f t="shared" si="46"/>
        <v>0</v>
      </c>
      <c r="BM18" s="81">
        <f t="shared" si="47"/>
        <v>9</v>
      </c>
      <c r="BN18" s="81">
        <f t="shared" si="48"/>
        <v>0</v>
      </c>
      <c r="BO18" s="81">
        <f t="shared" si="49"/>
        <v>0</v>
      </c>
      <c r="BP18" s="81">
        <f t="shared" si="50"/>
        <v>0</v>
      </c>
      <c r="BQ18" s="81">
        <f t="shared" si="51"/>
        <v>0</v>
      </c>
      <c r="BR18" s="81">
        <f t="shared" si="52"/>
        <v>0</v>
      </c>
      <c r="BS18" s="81">
        <f t="shared" si="53"/>
        <v>0</v>
      </c>
      <c r="BT18" s="81">
        <f t="shared" si="54"/>
        <v>0</v>
      </c>
      <c r="BU18" s="81">
        <f t="shared" si="55"/>
        <v>0</v>
      </c>
      <c r="BV18" s="81">
        <f t="shared" si="56"/>
        <v>32</v>
      </c>
      <c r="BW18" s="81">
        <f t="shared" si="57"/>
        <v>0</v>
      </c>
      <c r="BX18" s="81">
        <f t="shared" si="58"/>
        <v>0</v>
      </c>
      <c r="BY18" s="81">
        <f t="shared" si="59"/>
        <v>0</v>
      </c>
      <c r="BZ18" s="81">
        <f t="shared" si="60"/>
        <v>0</v>
      </c>
      <c r="CA18" s="81">
        <f t="shared" si="61"/>
        <v>0</v>
      </c>
      <c r="CB18" s="81">
        <f t="shared" si="62"/>
        <v>0</v>
      </c>
      <c r="CC18" s="81">
        <f t="shared" si="63"/>
        <v>0</v>
      </c>
      <c r="CD18" s="81">
        <f t="shared" si="64"/>
        <v>0</v>
      </c>
      <c r="CE18" s="81">
        <f t="shared" si="65"/>
        <v>0</v>
      </c>
      <c r="CF18" s="81">
        <f t="shared" si="66"/>
        <v>0</v>
      </c>
      <c r="CG18" s="81">
        <f t="shared" si="67"/>
        <v>0</v>
      </c>
      <c r="CH18" s="81">
        <f t="shared" si="68"/>
        <v>0</v>
      </c>
      <c r="CI18" s="81">
        <f t="shared" si="69"/>
        <v>0</v>
      </c>
      <c r="CJ18" s="81">
        <f t="shared" si="70"/>
        <v>0</v>
      </c>
      <c r="CK18" s="81">
        <f t="shared" si="71"/>
        <v>0</v>
      </c>
      <c r="CL18" s="81">
        <f t="shared" si="72"/>
        <v>0</v>
      </c>
      <c r="CM18" s="81">
        <f t="shared" si="73"/>
        <v>0</v>
      </c>
      <c r="CN18" s="81">
        <f t="shared" si="74"/>
        <v>0</v>
      </c>
      <c r="CO18" s="81">
        <f t="shared" si="75"/>
        <v>0</v>
      </c>
      <c r="CP18" s="81">
        <f t="shared" si="76"/>
        <v>0</v>
      </c>
      <c r="CQ18" s="81">
        <f t="shared" si="77"/>
        <v>0</v>
      </c>
      <c r="CR18" s="81">
        <f t="shared" si="78"/>
        <v>0</v>
      </c>
      <c r="CS18" s="81">
        <f t="shared" si="79"/>
        <v>0</v>
      </c>
      <c r="CT18" s="81">
        <f t="shared" si="80"/>
        <v>0</v>
      </c>
      <c r="CU18" s="81">
        <f t="shared" si="81"/>
        <v>0</v>
      </c>
      <c r="CV18" s="81">
        <f t="shared" si="82"/>
        <v>0</v>
      </c>
      <c r="CW18" s="81">
        <f t="shared" si="83"/>
        <v>0</v>
      </c>
      <c r="CX18" s="81">
        <f t="shared" si="84"/>
        <v>0</v>
      </c>
      <c r="CY18" s="81">
        <f t="shared" si="85"/>
        <v>0</v>
      </c>
      <c r="CZ18" s="81">
        <f t="shared" si="86"/>
        <v>0</v>
      </c>
      <c r="DA18" s="81">
        <f t="shared" si="87"/>
        <v>0</v>
      </c>
      <c r="DB18" s="81">
        <f t="shared" si="88"/>
        <v>0</v>
      </c>
      <c r="DC18" s="81">
        <f t="shared" si="89"/>
        <v>0</v>
      </c>
      <c r="DD18" s="81">
        <f t="shared" si="90"/>
        <v>32</v>
      </c>
      <c r="DE18" s="81">
        <f t="shared" si="91"/>
        <v>0</v>
      </c>
      <c r="DF18" s="81">
        <f t="shared" si="92"/>
        <v>0</v>
      </c>
      <c r="DG18" s="81">
        <f t="shared" si="93"/>
        <v>0</v>
      </c>
      <c r="DH18" s="81">
        <f t="shared" si="94"/>
        <v>0</v>
      </c>
      <c r="DI18" s="81">
        <f t="shared" si="95"/>
        <v>0</v>
      </c>
      <c r="DJ18" s="81">
        <f t="shared" si="96"/>
        <v>0</v>
      </c>
      <c r="DK18" s="81">
        <f t="shared" si="97"/>
        <v>0</v>
      </c>
      <c r="DL18" s="81">
        <f t="shared" si="98"/>
        <v>0</v>
      </c>
      <c r="DM18" s="81">
        <f t="shared" si="99"/>
        <v>0</v>
      </c>
      <c r="DN18" s="81">
        <f t="shared" si="100"/>
        <v>0</v>
      </c>
      <c r="DO18" s="81">
        <f t="shared" si="101"/>
        <v>0</v>
      </c>
      <c r="DP18" s="81">
        <f t="shared" si="102"/>
        <v>29</v>
      </c>
      <c r="DQ18" s="81">
        <f t="shared" si="103"/>
        <v>0</v>
      </c>
      <c r="DR18" s="81">
        <f t="shared" si="104"/>
        <v>0</v>
      </c>
      <c r="DS18" s="81">
        <f t="shared" si="105"/>
        <v>0</v>
      </c>
      <c r="DT18" s="81">
        <f t="shared" si="106"/>
        <v>0</v>
      </c>
      <c r="DU18" s="81">
        <f t="shared" si="107"/>
        <v>0</v>
      </c>
      <c r="DV18" s="81">
        <f t="shared" si="108"/>
        <v>0</v>
      </c>
      <c r="DW18" s="81">
        <f t="shared" si="109"/>
        <v>0</v>
      </c>
      <c r="DX18" s="81">
        <f t="shared" si="110"/>
        <v>0</v>
      </c>
      <c r="DY18" s="81">
        <f t="shared" si="111"/>
        <v>0</v>
      </c>
      <c r="DZ18" s="81">
        <f t="shared" si="112"/>
        <v>0</v>
      </c>
      <c r="EA18" s="81">
        <f t="shared" si="113"/>
        <v>0</v>
      </c>
      <c r="EB18" s="81">
        <f t="shared" si="114"/>
        <v>0</v>
      </c>
      <c r="EC18" s="81">
        <f t="shared" si="115"/>
        <v>0</v>
      </c>
      <c r="ED18" s="81">
        <f t="shared" si="116"/>
        <v>0</v>
      </c>
      <c r="EE18" s="81">
        <f t="shared" si="117"/>
        <v>0</v>
      </c>
      <c r="EF18" s="81">
        <f t="shared" si="118"/>
        <v>0</v>
      </c>
      <c r="EG18" s="81">
        <f t="shared" si="119"/>
        <v>0</v>
      </c>
      <c r="EH18" s="81">
        <f t="shared" si="120"/>
        <v>0</v>
      </c>
      <c r="EI18" s="81">
        <f t="shared" si="121"/>
        <v>0</v>
      </c>
      <c r="EJ18" s="81">
        <f t="shared" si="122"/>
        <v>0</v>
      </c>
      <c r="EK18" s="81">
        <f t="shared" si="123"/>
        <v>0</v>
      </c>
      <c r="EL18" s="81">
        <f t="shared" si="124"/>
        <v>0</v>
      </c>
      <c r="EM18" s="81">
        <f t="shared" si="125"/>
        <v>0</v>
      </c>
      <c r="EN18" s="81">
        <f t="shared" si="126"/>
        <v>0</v>
      </c>
      <c r="EO18" s="81">
        <f t="shared" si="127"/>
        <v>0</v>
      </c>
      <c r="EP18" s="81">
        <f t="shared" si="128"/>
        <v>0</v>
      </c>
      <c r="EQ18" s="81">
        <f t="shared" si="129"/>
        <v>0</v>
      </c>
      <c r="ER18" s="81">
        <f t="shared" si="130"/>
        <v>0</v>
      </c>
      <c r="ES18" s="81">
        <f t="shared" si="131"/>
        <v>0</v>
      </c>
      <c r="ET18" s="81">
        <f t="shared" si="132"/>
        <v>0</v>
      </c>
      <c r="EU18" s="81">
        <f t="shared" si="133"/>
        <v>29</v>
      </c>
      <c r="EV18" s="81"/>
      <c r="EW18" s="81">
        <f t="shared" si="134"/>
        <v>9</v>
      </c>
      <c r="EX18" s="81">
        <f t="shared" si="135"/>
        <v>12</v>
      </c>
      <c r="EY18" s="81"/>
      <c r="EZ18" s="81">
        <f t="shared" si="136"/>
        <v>9</v>
      </c>
      <c r="FA18" s="81" t="e">
        <f>IF(P18=#REF!,IF(J18&lt;#REF!,#REF!,FE18),#REF!)</f>
        <v>#REF!</v>
      </c>
      <c r="FB18" s="81" t="e">
        <f>IF(P18=#REF!,IF(J18&lt;#REF!,0,1))</f>
        <v>#REF!</v>
      </c>
      <c r="FC18" s="81" t="e">
        <f>IF(AND(EZ18&gt;=21,EZ18&lt;&gt;0),EZ18,IF(P18&lt;#REF!,"СТОП",FA18+FB18))</f>
        <v>#REF!</v>
      </c>
      <c r="FD18" s="81"/>
      <c r="FE18" s="81">
        <v>15</v>
      </c>
      <c r="FF18" s="81">
        <v>16</v>
      </c>
      <c r="FG18" s="81"/>
      <c r="FH18" s="82">
        <f t="shared" si="137"/>
        <v>0</v>
      </c>
      <c r="FI18" s="82">
        <f t="shared" si="138"/>
        <v>0</v>
      </c>
      <c r="FJ18" s="82">
        <f t="shared" si="139"/>
        <v>0</v>
      </c>
      <c r="FK18" s="82">
        <f t="shared" si="140"/>
        <v>0</v>
      </c>
      <c r="FL18" s="82">
        <f t="shared" si="141"/>
        <v>0</v>
      </c>
      <c r="FM18" s="82">
        <f t="shared" si="142"/>
        <v>0</v>
      </c>
      <c r="FN18" s="82">
        <f t="shared" si="143"/>
        <v>0</v>
      </c>
      <c r="FO18" s="82">
        <f t="shared" si="144"/>
        <v>0</v>
      </c>
      <c r="FP18" s="82">
        <f t="shared" si="145"/>
        <v>12</v>
      </c>
      <c r="FQ18" s="82">
        <f t="shared" si="146"/>
        <v>0</v>
      </c>
      <c r="FR18" s="82">
        <f t="shared" si="147"/>
        <v>0</v>
      </c>
      <c r="FS18" s="82">
        <f t="shared" si="148"/>
        <v>0</v>
      </c>
      <c r="FT18" s="82">
        <f t="shared" si="149"/>
        <v>0</v>
      </c>
      <c r="FU18" s="82">
        <f t="shared" si="150"/>
        <v>0</v>
      </c>
      <c r="FV18" s="82">
        <f t="shared" si="151"/>
        <v>0</v>
      </c>
      <c r="FW18" s="82">
        <f t="shared" si="152"/>
        <v>0</v>
      </c>
      <c r="FX18" s="82">
        <f t="shared" si="153"/>
        <v>0</v>
      </c>
      <c r="FY18" s="82">
        <f t="shared" si="154"/>
        <v>0</v>
      </c>
      <c r="FZ18" s="82">
        <f t="shared" si="155"/>
        <v>0</v>
      </c>
      <c r="GA18" s="82">
        <f t="shared" si="156"/>
        <v>0</v>
      </c>
      <c r="GB18" s="82">
        <f t="shared" si="157"/>
        <v>0</v>
      </c>
      <c r="GC18" s="82">
        <f t="shared" si="158"/>
        <v>0</v>
      </c>
      <c r="GD18" s="82">
        <f t="shared" si="159"/>
        <v>12</v>
      </c>
      <c r="GE18" s="82">
        <f t="shared" si="160"/>
        <v>0</v>
      </c>
      <c r="GF18" s="82">
        <f t="shared" si="161"/>
        <v>0</v>
      </c>
      <c r="GG18" s="82">
        <f t="shared" si="162"/>
        <v>0</v>
      </c>
      <c r="GH18" s="82">
        <f t="shared" si="163"/>
        <v>0</v>
      </c>
      <c r="GI18" s="82">
        <f t="shared" si="164"/>
        <v>0</v>
      </c>
      <c r="GJ18" s="82">
        <f t="shared" si="165"/>
        <v>0</v>
      </c>
      <c r="GK18" s="82">
        <f t="shared" si="166"/>
        <v>0</v>
      </c>
      <c r="GL18" s="82">
        <f t="shared" si="167"/>
        <v>0</v>
      </c>
      <c r="GM18" s="82">
        <f t="shared" si="168"/>
        <v>0</v>
      </c>
      <c r="GN18" s="82">
        <f t="shared" si="169"/>
        <v>0</v>
      </c>
      <c r="GO18" s="82">
        <f t="shared" si="170"/>
        <v>0</v>
      </c>
      <c r="GP18" s="82">
        <f t="shared" si="171"/>
        <v>9</v>
      </c>
      <c r="GQ18" s="82">
        <f t="shared" si="172"/>
        <v>0</v>
      </c>
      <c r="GR18" s="82">
        <f t="shared" si="173"/>
        <v>0</v>
      </c>
      <c r="GS18" s="82">
        <f t="shared" si="174"/>
        <v>0</v>
      </c>
      <c r="GT18" s="82">
        <f t="shared" si="175"/>
        <v>0</v>
      </c>
      <c r="GU18" s="82">
        <f t="shared" si="176"/>
        <v>0</v>
      </c>
      <c r="GV18" s="82">
        <f t="shared" si="177"/>
        <v>0</v>
      </c>
      <c r="GW18" s="82">
        <f t="shared" si="178"/>
        <v>0</v>
      </c>
      <c r="GX18" s="82">
        <f t="shared" si="179"/>
        <v>0</v>
      </c>
      <c r="GY18" s="82">
        <f t="shared" si="180"/>
        <v>0</v>
      </c>
      <c r="GZ18" s="82">
        <f t="shared" si="181"/>
        <v>0</v>
      </c>
      <c r="HA18" s="82">
        <f t="shared" si="182"/>
        <v>9</v>
      </c>
      <c r="HB18" s="82">
        <f t="shared" si="183"/>
        <v>0</v>
      </c>
      <c r="HC18" s="82">
        <f t="shared" si="184"/>
        <v>0</v>
      </c>
      <c r="HD18" s="82">
        <f t="shared" si="185"/>
        <v>0</v>
      </c>
      <c r="HE18" s="82">
        <f t="shared" si="186"/>
        <v>0</v>
      </c>
      <c r="HF18" s="82">
        <f t="shared" si="187"/>
        <v>0</v>
      </c>
      <c r="HG18" s="82">
        <f t="shared" si="188"/>
        <v>0</v>
      </c>
      <c r="HH18" s="82">
        <f t="shared" si="189"/>
        <v>0</v>
      </c>
      <c r="HI18" s="82">
        <f t="shared" si="190"/>
        <v>0</v>
      </c>
      <c r="HJ18" s="82">
        <f t="shared" si="191"/>
        <v>80</v>
      </c>
      <c r="HK18" s="82">
        <f t="shared" si="192"/>
        <v>0</v>
      </c>
      <c r="HL18" s="82">
        <f t="shared" si="193"/>
        <v>0</v>
      </c>
      <c r="HM18" s="82">
        <f t="shared" si="194"/>
        <v>0</v>
      </c>
      <c r="HN18" s="82">
        <f t="shared" si="195"/>
        <v>0</v>
      </c>
      <c r="HO18" s="82">
        <f t="shared" si="196"/>
        <v>0</v>
      </c>
      <c r="HP18" s="82">
        <f t="shared" si="197"/>
        <v>0</v>
      </c>
      <c r="HQ18" s="82">
        <f t="shared" si="198"/>
        <v>0</v>
      </c>
      <c r="HR18" s="82">
        <f t="shared" si="199"/>
        <v>0</v>
      </c>
      <c r="HS18" s="82">
        <f t="shared" si="200"/>
        <v>0</v>
      </c>
      <c r="HT18" s="82">
        <f t="shared" si="201"/>
        <v>0</v>
      </c>
      <c r="HU18" s="82">
        <f t="shared" si="202"/>
        <v>0</v>
      </c>
      <c r="HV18" s="82">
        <f t="shared" si="203"/>
        <v>0</v>
      </c>
      <c r="HW18" s="82">
        <f t="shared" si="204"/>
        <v>0</v>
      </c>
      <c r="HX18" s="82">
        <f t="shared" si="205"/>
        <v>80</v>
      </c>
      <c r="HY18" s="82">
        <f t="shared" si="206"/>
        <v>0</v>
      </c>
      <c r="HZ18" s="82">
        <f t="shared" si="207"/>
        <v>0</v>
      </c>
      <c r="IA18" s="82">
        <f t="shared" si="208"/>
        <v>0</v>
      </c>
      <c r="IB18" s="82">
        <f t="shared" si="209"/>
        <v>0</v>
      </c>
      <c r="IC18" s="82">
        <f t="shared" si="210"/>
        <v>0</v>
      </c>
      <c r="ID18" s="82">
        <f t="shared" si="211"/>
        <v>0</v>
      </c>
      <c r="IE18" s="82">
        <f t="shared" si="212"/>
        <v>0</v>
      </c>
      <c r="IF18" s="82">
        <f t="shared" si="213"/>
        <v>0</v>
      </c>
      <c r="IG18" s="82">
        <f t="shared" si="214"/>
        <v>0</v>
      </c>
      <c r="IH18" s="82">
        <f t="shared" si="215"/>
        <v>0</v>
      </c>
      <c r="II18" s="82">
        <f t="shared" si="216"/>
        <v>0</v>
      </c>
      <c r="IJ18" s="82">
        <f t="shared" si="217"/>
        <v>73</v>
      </c>
      <c r="IK18" s="82">
        <f t="shared" si="218"/>
        <v>0</v>
      </c>
      <c r="IL18" s="82">
        <f t="shared" si="219"/>
        <v>0</v>
      </c>
      <c r="IM18" s="82">
        <f t="shared" si="220"/>
        <v>0</v>
      </c>
      <c r="IN18" s="82">
        <f t="shared" si="221"/>
        <v>0</v>
      </c>
      <c r="IO18" s="82">
        <f t="shared" si="222"/>
        <v>0</v>
      </c>
      <c r="IP18" s="82">
        <f t="shared" si="223"/>
        <v>0</v>
      </c>
      <c r="IQ18" s="82">
        <f t="shared" si="224"/>
        <v>0</v>
      </c>
      <c r="IR18" s="82">
        <f t="shared" si="225"/>
        <v>0</v>
      </c>
      <c r="IS18" s="82">
        <f t="shared" si="226"/>
        <v>0</v>
      </c>
      <c r="IT18" s="82">
        <f t="shared" si="227"/>
        <v>0</v>
      </c>
      <c r="IU18" s="82">
        <f t="shared" si="228"/>
        <v>73</v>
      </c>
      <c r="IV18" s="81"/>
    </row>
    <row r="19" spans="1:256" s="84" customFormat="1" ht="96.75" customHeight="1">
      <c r="A19" s="57">
        <v>10</v>
      </c>
      <c r="B19" s="95">
        <v>48</v>
      </c>
      <c r="C19" s="86" t="s">
        <v>224</v>
      </c>
      <c r="D19" s="88" t="s">
        <v>28</v>
      </c>
      <c r="E19" s="66" t="s">
        <v>202</v>
      </c>
      <c r="F19" s="58" t="s">
        <v>259</v>
      </c>
      <c r="G19" s="57" t="s">
        <v>47</v>
      </c>
      <c r="H19" s="44">
        <v>12</v>
      </c>
      <c r="I19" s="101">
        <v>9</v>
      </c>
      <c r="J19" s="101">
        <v>14</v>
      </c>
      <c r="K19" s="45">
        <v>7</v>
      </c>
      <c r="L19" s="46">
        <v>7</v>
      </c>
      <c r="M19" s="101">
        <v>14</v>
      </c>
      <c r="N19" s="101">
        <v>12</v>
      </c>
      <c r="O19" s="62">
        <v>9</v>
      </c>
      <c r="P19" s="153">
        <f t="shared" si="0"/>
        <v>39</v>
      </c>
      <c r="Q19" s="85">
        <f t="shared" si="1"/>
        <v>16</v>
      </c>
      <c r="R19" s="81"/>
      <c r="S19" s="80"/>
      <c r="T19" s="81">
        <f t="shared" si="2"/>
        <v>0</v>
      </c>
      <c r="U19" s="81">
        <f t="shared" si="3"/>
        <v>0</v>
      </c>
      <c r="V19" s="81">
        <f t="shared" si="4"/>
        <v>0</v>
      </c>
      <c r="W19" s="81">
        <f t="shared" si="5"/>
        <v>0</v>
      </c>
      <c r="X19" s="81">
        <f t="shared" si="6"/>
        <v>0</v>
      </c>
      <c r="Y19" s="81">
        <f t="shared" si="7"/>
        <v>0</v>
      </c>
      <c r="Z19" s="81">
        <f t="shared" si="8"/>
        <v>0</v>
      </c>
      <c r="AA19" s="81">
        <f t="shared" si="9"/>
        <v>0</v>
      </c>
      <c r="AB19" s="81">
        <f t="shared" si="10"/>
        <v>0</v>
      </c>
      <c r="AC19" s="81">
        <f t="shared" si="11"/>
        <v>0</v>
      </c>
      <c r="AD19" s="81">
        <f t="shared" si="12"/>
        <v>0</v>
      </c>
      <c r="AE19" s="81">
        <f t="shared" si="13"/>
        <v>9</v>
      </c>
      <c r="AF19" s="81">
        <f t="shared" si="14"/>
        <v>0</v>
      </c>
      <c r="AG19" s="81">
        <f t="shared" si="15"/>
        <v>0</v>
      </c>
      <c r="AH19" s="81">
        <f t="shared" si="16"/>
        <v>0</v>
      </c>
      <c r="AI19" s="81">
        <f t="shared" si="17"/>
        <v>0</v>
      </c>
      <c r="AJ19" s="81">
        <f t="shared" si="18"/>
        <v>0</v>
      </c>
      <c r="AK19" s="81">
        <f t="shared" si="19"/>
        <v>0</v>
      </c>
      <c r="AL19" s="81">
        <f t="shared" si="20"/>
        <v>0</v>
      </c>
      <c r="AM19" s="81">
        <f t="shared" si="21"/>
        <v>0</v>
      </c>
      <c r="AN19" s="81">
        <f t="shared" si="22"/>
        <v>0</v>
      </c>
      <c r="AO19" s="81">
        <f t="shared" si="23"/>
        <v>0</v>
      </c>
      <c r="AP19" s="81">
        <f t="shared" si="24"/>
        <v>9</v>
      </c>
      <c r="AQ19" s="81">
        <f t="shared" si="25"/>
        <v>0</v>
      </c>
      <c r="AR19" s="81">
        <f t="shared" si="26"/>
        <v>0</v>
      </c>
      <c r="AS19" s="81">
        <f t="shared" si="27"/>
        <v>0</v>
      </c>
      <c r="AT19" s="81">
        <f t="shared" si="28"/>
        <v>0</v>
      </c>
      <c r="AU19" s="81">
        <f t="shared" si="29"/>
        <v>0</v>
      </c>
      <c r="AV19" s="81">
        <f t="shared" si="30"/>
        <v>0</v>
      </c>
      <c r="AW19" s="81">
        <f t="shared" si="31"/>
        <v>0</v>
      </c>
      <c r="AX19" s="81">
        <f t="shared" si="32"/>
        <v>0</v>
      </c>
      <c r="AY19" s="81">
        <f t="shared" si="33"/>
        <v>0</v>
      </c>
      <c r="AZ19" s="81">
        <f t="shared" si="34"/>
        <v>0</v>
      </c>
      <c r="BA19" s="81">
        <f t="shared" si="35"/>
        <v>0</v>
      </c>
      <c r="BB19" s="81">
        <f t="shared" si="36"/>
        <v>0</v>
      </c>
      <c r="BC19" s="81">
        <f t="shared" si="37"/>
        <v>0</v>
      </c>
      <c r="BD19" s="81">
        <f t="shared" si="38"/>
        <v>7</v>
      </c>
      <c r="BE19" s="81">
        <f t="shared" si="39"/>
        <v>0</v>
      </c>
      <c r="BF19" s="81">
        <f t="shared" si="40"/>
        <v>0</v>
      </c>
      <c r="BG19" s="81">
        <f t="shared" si="41"/>
        <v>0</v>
      </c>
      <c r="BH19" s="81">
        <f t="shared" si="42"/>
        <v>0</v>
      </c>
      <c r="BI19" s="81">
        <f t="shared" si="43"/>
        <v>0</v>
      </c>
      <c r="BJ19" s="81">
        <f t="shared" si="44"/>
        <v>0</v>
      </c>
      <c r="BK19" s="81">
        <f t="shared" si="45"/>
        <v>0</v>
      </c>
      <c r="BL19" s="81">
        <f t="shared" si="46"/>
        <v>0</v>
      </c>
      <c r="BM19" s="81">
        <f t="shared" si="47"/>
        <v>7</v>
      </c>
      <c r="BN19" s="81">
        <f t="shared" si="48"/>
        <v>0</v>
      </c>
      <c r="BO19" s="81">
        <f t="shared" si="49"/>
        <v>0</v>
      </c>
      <c r="BP19" s="81">
        <f t="shared" si="50"/>
        <v>0</v>
      </c>
      <c r="BQ19" s="81">
        <f t="shared" si="51"/>
        <v>0</v>
      </c>
      <c r="BR19" s="81">
        <f t="shared" si="52"/>
        <v>0</v>
      </c>
      <c r="BS19" s="81">
        <f t="shared" si="53"/>
        <v>0</v>
      </c>
      <c r="BT19" s="81">
        <f t="shared" si="54"/>
        <v>0</v>
      </c>
      <c r="BU19" s="81">
        <f t="shared" si="55"/>
        <v>0</v>
      </c>
      <c r="BV19" s="81">
        <f t="shared" si="56"/>
        <v>0</v>
      </c>
      <c r="BW19" s="81">
        <f t="shared" si="57"/>
        <v>0</v>
      </c>
      <c r="BX19" s="81">
        <f t="shared" si="58"/>
        <v>0</v>
      </c>
      <c r="BY19" s="81">
        <f t="shared" si="59"/>
        <v>29</v>
      </c>
      <c r="BZ19" s="81">
        <f t="shared" si="60"/>
        <v>0</v>
      </c>
      <c r="CA19" s="81">
        <f t="shared" si="61"/>
        <v>0</v>
      </c>
      <c r="CB19" s="81">
        <f t="shared" si="62"/>
        <v>0</v>
      </c>
      <c r="CC19" s="81">
        <f t="shared" si="63"/>
        <v>0</v>
      </c>
      <c r="CD19" s="81">
        <f t="shared" si="64"/>
        <v>0</v>
      </c>
      <c r="CE19" s="81">
        <f t="shared" si="65"/>
        <v>0</v>
      </c>
      <c r="CF19" s="81">
        <f t="shared" si="66"/>
        <v>0</v>
      </c>
      <c r="CG19" s="81">
        <f t="shared" si="67"/>
        <v>0</v>
      </c>
      <c r="CH19" s="81">
        <f t="shared" si="68"/>
        <v>0</v>
      </c>
      <c r="CI19" s="81">
        <f t="shared" si="69"/>
        <v>0</v>
      </c>
      <c r="CJ19" s="81">
        <f t="shared" si="70"/>
        <v>0</v>
      </c>
      <c r="CK19" s="81">
        <f t="shared" si="71"/>
        <v>0</v>
      </c>
      <c r="CL19" s="81">
        <f t="shared" si="72"/>
        <v>0</v>
      </c>
      <c r="CM19" s="81">
        <f t="shared" si="73"/>
        <v>0</v>
      </c>
      <c r="CN19" s="81">
        <f t="shared" si="74"/>
        <v>0</v>
      </c>
      <c r="CO19" s="81">
        <f t="shared" si="75"/>
        <v>0</v>
      </c>
      <c r="CP19" s="81">
        <f t="shared" si="76"/>
        <v>0</v>
      </c>
      <c r="CQ19" s="81">
        <f t="shared" si="77"/>
        <v>0</v>
      </c>
      <c r="CR19" s="81">
        <f t="shared" si="78"/>
        <v>0</v>
      </c>
      <c r="CS19" s="81">
        <f t="shared" si="79"/>
        <v>0</v>
      </c>
      <c r="CT19" s="81">
        <f t="shared" si="80"/>
        <v>0</v>
      </c>
      <c r="CU19" s="81">
        <f t="shared" si="81"/>
        <v>0</v>
      </c>
      <c r="CV19" s="81">
        <f t="shared" si="82"/>
        <v>0</v>
      </c>
      <c r="CW19" s="81">
        <f t="shared" si="83"/>
        <v>0</v>
      </c>
      <c r="CX19" s="81">
        <f t="shared" si="84"/>
        <v>0</v>
      </c>
      <c r="CY19" s="81">
        <f t="shared" si="85"/>
        <v>0</v>
      </c>
      <c r="CZ19" s="81">
        <f t="shared" si="86"/>
        <v>0</v>
      </c>
      <c r="DA19" s="81">
        <f t="shared" si="87"/>
        <v>0</v>
      </c>
      <c r="DB19" s="81">
        <f t="shared" si="88"/>
        <v>0</v>
      </c>
      <c r="DC19" s="81">
        <f t="shared" si="89"/>
        <v>0</v>
      </c>
      <c r="DD19" s="81">
        <f t="shared" si="90"/>
        <v>29</v>
      </c>
      <c r="DE19" s="81">
        <f t="shared" si="91"/>
        <v>0</v>
      </c>
      <c r="DF19" s="81">
        <f t="shared" si="92"/>
        <v>0</v>
      </c>
      <c r="DG19" s="81">
        <f t="shared" si="93"/>
        <v>0</v>
      </c>
      <c r="DH19" s="81">
        <f t="shared" si="94"/>
        <v>0</v>
      </c>
      <c r="DI19" s="81">
        <f t="shared" si="95"/>
        <v>0</v>
      </c>
      <c r="DJ19" s="81">
        <f t="shared" si="96"/>
        <v>0</v>
      </c>
      <c r="DK19" s="81">
        <f t="shared" si="97"/>
        <v>0</v>
      </c>
      <c r="DL19" s="81">
        <f t="shared" si="98"/>
        <v>0</v>
      </c>
      <c r="DM19" s="81">
        <f t="shared" si="99"/>
        <v>0</v>
      </c>
      <c r="DN19" s="81">
        <f t="shared" si="100"/>
        <v>0</v>
      </c>
      <c r="DO19" s="81">
        <f t="shared" si="101"/>
        <v>0</v>
      </c>
      <c r="DP19" s="81">
        <f t="shared" si="102"/>
        <v>0</v>
      </c>
      <c r="DQ19" s="81">
        <f t="shared" si="103"/>
        <v>0</v>
      </c>
      <c r="DR19" s="81">
        <f t="shared" si="104"/>
        <v>27</v>
      </c>
      <c r="DS19" s="81">
        <f t="shared" si="105"/>
        <v>0</v>
      </c>
      <c r="DT19" s="81">
        <f t="shared" si="106"/>
        <v>0</v>
      </c>
      <c r="DU19" s="81">
        <f t="shared" si="107"/>
        <v>0</v>
      </c>
      <c r="DV19" s="81">
        <f t="shared" si="108"/>
        <v>0</v>
      </c>
      <c r="DW19" s="81">
        <f t="shared" si="109"/>
        <v>0</v>
      </c>
      <c r="DX19" s="81">
        <f t="shared" si="110"/>
        <v>0</v>
      </c>
      <c r="DY19" s="81">
        <f t="shared" si="111"/>
        <v>0</v>
      </c>
      <c r="DZ19" s="81">
        <f t="shared" si="112"/>
        <v>0</v>
      </c>
      <c r="EA19" s="81">
        <f t="shared" si="113"/>
        <v>0</v>
      </c>
      <c r="EB19" s="81">
        <f t="shared" si="114"/>
        <v>0</v>
      </c>
      <c r="EC19" s="81">
        <f t="shared" si="115"/>
        <v>0</v>
      </c>
      <c r="ED19" s="81">
        <f t="shared" si="116"/>
        <v>0</v>
      </c>
      <c r="EE19" s="81">
        <f t="shared" si="117"/>
        <v>0</v>
      </c>
      <c r="EF19" s="81">
        <f t="shared" si="118"/>
        <v>0</v>
      </c>
      <c r="EG19" s="81">
        <f t="shared" si="119"/>
        <v>0</v>
      </c>
      <c r="EH19" s="81">
        <f t="shared" si="120"/>
        <v>0</v>
      </c>
      <c r="EI19" s="81">
        <f t="shared" si="121"/>
        <v>0</v>
      </c>
      <c r="EJ19" s="81">
        <f t="shared" si="122"/>
        <v>0</v>
      </c>
      <c r="EK19" s="81">
        <f t="shared" si="123"/>
        <v>0</v>
      </c>
      <c r="EL19" s="81">
        <f t="shared" si="124"/>
        <v>0</v>
      </c>
      <c r="EM19" s="81">
        <f t="shared" si="125"/>
        <v>0</v>
      </c>
      <c r="EN19" s="81">
        <f t="shared" si="126"/>
        <v>0</v>
      </c>
      <c r="EO19" s="81">
        <f t="shared" si="127"/>
        <v>0</v>
      </c>
      <c r="EP19" s="81">
        <f t="shared" si="128"/>
        <v>0</v>
      </c>
      <c r="EQ19" s="81">
        <f t="shared" si="129"/>
        <v>0</v>
      </c>
      <c r="ER19" s="81">
        <f t="shared" si="130"/>
        <v>0</v>
      </c>
      <c r="ES19" s="81">
        <f t="shared" si="131"/>
        <v>0</v>
      </c>
      <c r="ET19" s="81">
        <f t="shared" si="132"/>
        <v>0</v>
      </c>
      <c r="EU19" s="81">
        <f t="shared" si="133"/>
        <v>27</v>
      </c>
      <c r="EV19" s="81"/>
      <c r="EW19" s="81">
        <f t="shared" si="134"/>
        <v>12</v>
      </c>
      <c r="EX19" s="81">
        <f t="shared" si="135"/>
        <v>14</v>
      </c>
      <c r="EY19" s="81"/>
      <c r="EZ19" s="81">
        <f t="shared" si="136"/>
        <v>12</v>
      </c>
      <c r="FA19" s="81" t="e">
        <f>IF(P19=#REF!,IF(J19&lt;#REF!,#REF!,FE19),#REF!)</f>
        <v>#REF!</v>
      </c>
      <c r="FB19" s="81" t="e">
        <f>IF(P19=#REF!,IF(J19&lt;#REF!,0,1))</f>
        <v>#REF!</v>
      </c>
      <c r="FC19" s="81" t="e">
        <f>IF(AND(EZ19&gt;=21,EZ19&lt;&gt;0),EZ19,IF(P19&lt;#REF!,"СТОП",FA19+FB19))</f>
        <v>#REF!</v>
      </c>
      <c r="FD19" s="81"/>
      <c r="FE19" s="81">
        <v>15</v>
      </c>
      <c r="FF19" s="81">
        <v>16</v>
      </c>
      <c r="FG19" s="81"/>
      <c r="FH19" s="82">
        <f t="shared" si="137"/>
        <v>0</v>
      </c>
      <c r="FI19" s="82">
        <f t="shared" si="138"/>
        <v>0</v>
      </c>
      <c r="FJ19" s="82">
        <f t="shared" si="139"/>
        <v>0</v>
      </c>
      <c r="FK19" s="82">
        <f t="shared" si="140"/>
        <v>0</v>
      </c>
      <c r="FL19" s="82">
        <f t="shared" si="141"/>
        <v>0</v>
      </c>
      <c r="FM19" s="82">
        <f t="shared" si="142"/>
        <v>0</v>
      </c>
      <c r="FN19" s="82">
        <f t="shared" si="143"/>
        <v>0</v>
      </c>
      <c r="FO19" s="82">
        <f t="shared" si="144"/>
        <v>0</v>
      </c>
      <c r="FP19" s="82">
        <f t="shared" si="145"/>
        <v>0</v>
      </c>
      <c r="FQ19" s="82">
        <f t="shared" si="146"/>
        <v>0</v>
      </c>
      <c r="FR19" s="82">
        <f t="shared" si="147"/>
        <v>0</v>
      </c>
      <c r="FS19" s="82">
        <f t="shared" si="148"/>
        <v>9</v>
      </c>
      <c r="FT19" s="82">
        <f t="shared" si="149"/>
        <v>0</v>
      </c>
      <c r="FU19" s="82">
        <f t="shared" si="150"/>
        <v>0</v>
      </c>
      <c r="FV19" s="82">
        <f t="shared" si="151"/>
        <v>0</v>
      </c>
      <c r="FW19" s="82">
        <f t="shared" si="152"/>
        <v>0</v>
      </c>
      <c r="FX19" s="82">
        <f t="shared" si="153"/>
        <v>0</v>
      </c>
      <c r="FY19" s="82">
        <f t="shared" si="154"/>
        <v>0</v>
      </c>
      <c r="FZ19" s="82">
        <f t="shared" si="155"/>
        <v>0</v>
      </c>
      <c r="GA19" s="82">
        <f t="shared" si="156"/>
        <v>0</v>
      </c>
      <c r="GB19" s="82">
        <f t="shared" si="157"/>
        <v>0</v>
      </c>
      <c r="GC19" s="82">
        <f t="shared" si="158"/>
        <v>0</v>
      </c>
      <c r="GD19" s="82">
        <f t="shared" si="159"/>
        <v>9</v>
      </c>
      <c r="GE19" s="82">
        <f t="shared" si="160"/>
        <v>0</v>
      </c>
      <c r="GF19" s="82">
        <f t="shared" si="161"/>
        <v>0</v>
      </c>
      <c r="GG19" s="82">
        <f t="shared" si="162"/>
        <v>0</v>
      </c>
      <c r="GH19" s="82">
        <f t="shared" si="163"/>
        <v>0</v>
      </c>
      <c r="GI19" s="82">
        <f t="shared" si="164"/>
        <v>0</v>
      </c>
      <c r="GJ19" s="82">
        <f t="shared" si="165"/>
        <v>0</v>
      </c>
      <c r="GK19" s="82">
        <f t="shared" si="166"/>
        <v>0</v>
      </c>
      <c r="GL19" s="82">
        <f t="shared" si="167"/>
        <v>0</v>
      </c>
      <c r="GM19" s="82">
        <f t="shared" si="168"/>
        <v>0</v>
      </c>
      <c r="GN19" s="82">
        <f t="shared" si="169"/>
        <v>0</v>
      </c>
      <c r="GO19" s="82">
        <f t="shared" si="170"/>
        <v>0</v>
      </c>
      <c r="GP19" s="82">
        <f t="shared" si="171"/>
        <v>0</v>
      </c>
      <c r="GQ19" s="82">
        <f t="shared" si="172"/>
        <v>0</v>
      </c>
      <c r="GR19" s="82">
        <f t="shared" si="173"/>
        <v>7</v>
      </c>
      <c r="GS19" s="82">
        <f t="shared" si="174"/>
        <v>0</v>
      </c>
      <c r="GT19" s="82">
        <f t="shared" si="175"/>
        <v>0</v>
      </c>
      <c r="GU19" s="82">
        <f t="shared" si="176"/>
        <v>0</v>
      </c>
      <c r="GV19" s="82">
        <f t="shared" si="177"/>
        <v>0</v>
      </c>
      <c r="GW19" s="82">
        <f t="shared" si="178"/>
        <v>0</v>
      </c>
      <c r="GX19" s="82">
        <f t="shared" si="179"/>
        <v>0</v>
      </c>
      <c r="GY19" s="82">
        <f t="shared" si="180"/>
        <v>0</v>
      </c>
      <c r="GZ19" s="82">
        <f t="shared" si="181"/>
        <v>0</v>
      </c>
      <c r="HA19" s="82">
        <f t="shared" si="182"/>
        <v>7</v>
      </c>
      <c r="HB19" s="82">
        <f t="shared" si="183"/>
        <v>0</v>
      </c>
      <c r="HC19" s="82">
        <f t="shared" si="184"/>
        <v>0</v>
      </c>
      <c r="HD19" s="82">
        <f t="shared" si="185"/>
        <v>0</v>
      </c>
      <c r="HE19" s="82">
        <f t="shared" si="186"/>
        <v>0</v>
      </c>
      <c r="HF19" s="82">
        <f t="shared" si="187"/>
        <v>0</v>
      </c>
      <c r="HG19" s="82">
        <f t="shared" si="188"/>
        <v>0</v>
      </c>
      <c r="HH19" s="82">
        <f t="shared" si="189"/>
        <v>0</v>
      </c>
      <c r="HI19" s="82">
        <f t="shared" si="190"/>
        <v>0</v>
      </c>
      <c r="HJ19" s="82">
        <f t="shared" si="191"/>
        <v>0</v>
      </c>
      <c r="HK19" s="82">
        <f t="shared" si="192"/>
        <v>0</v>
      </c>
      <c r="HL19" s="82">
        <f t="shared" si="193"/>
        <v>0</v>
      </c>
      <c r="HM19" s="82">
        <f t="shared" si="194"/>
        <v>73</v>
      </c>
      <c r="HN19" s="82">
        <f t="shared" si="195"/>
        <v>0</v>
      </c>
      <c r="HO19" s="82">
        <f t="shared" si="196"/>
        <v>0</v>
      </c>
      <c r="HP19" s="82">
        <f t="shared" si="197"/>
        <v>0</v>
      </c>
      <c r="HQ19" s="82">
        <f t="shared" si="198"/>
        <v>0</v>
      </c>
      <c r="HR19" s="82">
        <f t="shared" si="199"/>
        <v>0</v>
      </c>
      <c r="HS19" s="82">
        <f t="shared" si="200"/>
        <v>0</v>
      </c>
      <c r="HT19" s="82">
        <f t="shared" si="201"/>
        <v>0</v>
      </c>
      <c r="HU19" s="82">
        <f t="shared" si="202"/>
        <v>0</v>
      </c>
      <c r="HV19" s="82">
        <f t="shared" si="203"/>
        <v>0</v>
      </c>
      <c r="HW19" s="82">
        <f t="shared" si="204"/>
        <v>0</v>
      </c>
      <c r="HX19" s="82">
        <f t="shared" si="205"/>
        <v>73</v>
      </c>
      <c r="HY19" s="82">
        <f t="shared" si="206"/>
        <v>0</v>
      </c>
      <c r="HZ19" s="82">
        <f t="shared" si="207"/>
        <v>0</v>
      </c>
      <c r="IA19" s="82">
        <f t="shared" si="208"/>
        <v>0</v>
      </c>
      <c r="IB19" s="82">
        <f t="shared" si="209"/>
        <v>0</v>
      </c>
      <c r="IC19" s="82">
        <f t="shared" si="210"/>
        <v>0</v>
      </c>
      <c r="ID19" s="82">
        <f t="shared" si="211"/>
        <v>0</v>
      </c>
      <c r="IE19" s="82">
        <f t="shared" si="212"/>
        <v>0</v>
      </c>
      <c r="IF19" s="82">
        <f t="shared" si="213"/>
        <v>0</v>
      </c>
      <c r="IG19" s="82">
        <f t="shared" si="214"/>
        <v>0</v>
      </c>
      <c r="IH19" s="82">
        <f t="shared" si="215"/>
        <v>0</v>
      </c>
      <c r="II19" s="82">
        <f t="shared" si="216"/>
        <v>0</v>
      </c>
      <c r="IJ19" s="82">
        <f t="shared" si="217"/>
        <v>0</v>
      </c>
      <c r="IK19" s="82">
        <f t="shared" si="218"/>
        <v>0</v>
      </c>
      <c r="IL19" s="82">
        <f t="shared" si="219"/>
        <v>68</v>
      </c>
      <c r="IM19" s="82">
        <f t="shared" si="220"/>
        <v>0</v>
      </c>
      <c r="IN19" s="82">
        <f t="shared" si="221"/>
        <v>0</v>
      </c>
      <c r="IO19" s="82">
        <f t="shared" si="222"/>
        <v>0</v>
      </c>
      <c r="IP19" s="82">
        <f t="shared" si="223"/>
        <v>0</v>
      </c>
      <c r="IQ19" s="82">
        <f t="shared" si="224"/>
        <v>0</v>
      </c>
      <c r="IR19" s="82">
        <f t="shared" si="225"/>
        <v>0</v>
      </c>
      <c r="IS19" s="82">
        <f t="shared" si="226"/>
        <v>0</v>
      </c>
      <c r="IT19" s="82">
        <f t="shared" si="227"/>
        <v>0</v>
      </c>
      <c r="IU19" s="82">
        <f t="shared" si="228"/>
        <v>68</v>
      </c>
      <c r="IV19" s="81"/>
    </row>
    <row r="20" spans="1:256" s="84" customFormat="1" ht="111.75" customHeight="1">
      <c r="A20" s="57">
        <v>11</v>
      </c>
      <c r="B20" s="95">
        <v>31</v>
      </c>
      <c r="C20" s="86" t="s">
        <v>232</v>
      </c>
      <c r="D20" s="89" t="s">
        <v>28</v>
      </c>
      <c r="E20" s="66" t="s">
        <v>153</v>
      </c>
      <c r="F20" s="58" t="s">
        <v>154</v>
      </c>
      <c r="G20" s="57" t="s">
        <v>36</v>
      </c>
      <c r="H20" s="44">
        <v>13</v>
      </c>
      <c r="I20" s="101">
        <v>8</v>
      </c>
      <c r="J20" s="101">
        <v>11</v>
      </c>
      <c r="K20" s="45">
        <v>10</v>
      </c>
      <c r="L20" s="46">
        <v>11</v>
      </c>
      <c r="M20" s="101">
        <v>10</v>
      </c>
      <c r="N20" s="101">
        <v>13</v>
      </c>
      <c r="O20" s="62">
        <v>8</v>
      </c>
      <c r="P20" s="153">
        <f t="shared" si="0"/>
        <v>36</v>
      </c>
      <c r="Q20" s="85">
        <f t="shared" si="1"/>
        <v>18</v>
      </c>
      <c r="R20" s="81"/>
      <c r="S20" s="80"/>
      <c r="T20" s="81">
        <f t="shared" si="2"/>
        <v>0</v>
      </c>
      <c r="U20" s="81">
        <f t="shared" si="3"/>
        <v>0</v>
      </c>
      <c r="V20" s="81">
        <f t="shared" si="4"/>
        <v>0</v>
      </c>
      <c r="W20" s="81">
        <f t="shared" si="5"/>
        <v>0</v>
      </c>
      <c r="X20" s="81">
        <f t="shared" si="6"/>
        <v>0</v>
      </c>
      <c r="Y20" s="81">
        <f t="shared" si="7"/>
        <v>0</v>
      </c>
      <c r="Z20" s="81">
        <f t="shared" si="8"/>
        <v>0</v>
      </c>
      <c r="AA20" s="81">
        <f t="shared" si="9"/>
        <v>0</v>
      </c>
      <c r="AB20" s="81">
        <f t="shared" si="10"/>
        <v>0</v>
      </c>
      <c r="AC20" s="81">
        <f t="shared" si="11"/>
        <v>0</v>
      </c>
      <c r="AD20" s="81">
        <f t="shared" si="12"/>
        <v>0</v>
      </c>
      <c r="AE20" s="81">
        <f t="shared" si="13"/>
        <v>0</v>
      </c>
      <c r="AF20" s="81">
        <f t="shared" si="14"/>
        <v>8</v>
      </c>
      <c r="AG20" s="81">
        <f t="shared" si="15"/>
        <v>0</v>
      </c>
      <c r="AH20" s="81">
        <f t="shared" si="16"/>
        <v>0</v>
      </c>
      <c r="AI20" s="81">
        <f t="shared" si="17"/>
        <v>0</v>
      </c>
      <c r="AJ20" s="81">
        <f t="shared" si="18"/>
        <v>0</v>
      </c>
      <c r="AK20" s="81">
        <f t="shared" si="19"/>
        <v>0</v>
      </c>
      <c r="AL20" s="81">
        <f t="shared" si="20"/>
        <v>0</v>
      </c>
      <c r="AM20" s="81">
        <f t="shared" si="21"/>
        <v>0</v>
      </c>
      <c r="AN20" s="81">
        <f t="shared" si="22"/>
        <v>0</v>
      </c>
      <c r="AO20" s="81">
        <f t="shared" si="23"/>
        <v>0</v>
      </c>
      <c r="AP20" s="81">
        <f t="shared" si="24"/>
        <v>8</v>
      </c>
      <c r="AQ20" s="81">
        <f t="shared" si="25"/>
        <v>0</v>
      </c>
      <c r="AR20" s="81">
        <f t="shared" si="26"/>
        <v>0</v>
      </c>
      <c r="AS20" s="81">
        <f t="shared" si="27"/>
        <v>0</v>
      </c>
      <c r="AT20" s="81">
        <f t="shared" si="28"/>
        <v>0</v>
      </c>
      <c r="AU20" s="81">
        <f t="shared" si="29"/>
        <v>0</v>
      </c>
      <c r="AV20" s="81">
        <f t="shared" si="30"/>
        <v>0</v>
      </c>
      <c r="AW20" s="81">
        <f t="shared" si="31"/>
        <v>0</v>
      </c>
      <c r="AX20" s="81">
        <f t="shared" si="32"/>
        <v>0</v>
      </c>
      <c r="AY20" s="81">
        <f t="shared" si="33"/>
        <v>0</v>
      </c>
      <c r="AZ20" s="81">
        <f t="shared" si="34"/>
        <v>0</v>
      </c>
      <c r="BA20" s="81">
        <f t="shared" si="35"/>
        <v>10</v>
      </c>
      <c r="BB20" s="81">
        <f t="shared" si="36"/>
        <v>0</v>
      </c>
      <c r="BC20" s="81">
        <f t="shared" si="37"/>
        <v>0</v>
      </c>
      <c r="BD20" s="81">
        <f t="shared" si="38"/>
        <v>0</v>
      </c>
      <c r="BE20" s="81">
        <f t="shared" si="39"/>
        <v>0</v>
      </c>
      <c r="BF20" s="81">
        <f t="shared" si="40"/>
        <v>0</v>
      </c>
      <c r="BG20" s="81">
        <f t="shared" si="41"/>
        <v>0</v>
      </c>
      <c r="BH20" s="81">
        <f t="shared" si="42"/>
        <v>0</v>
      </c>
      <c r="BI20" s="81">
        <f t="shared" si="43"/>
        <v>0</v>
      </c>
      <c r="BJ20" s="81">
        <f t="shared" si="44"/>
        <v>0</v>
      </c>
      <c r="BK20" s="81">
        <f t="shared" si="45"/>
        <v>0</v>
      </c>
      <c r="BL20" s="81">
        <f t="shared" si="46"/>
        <v>0</v>
      </c>
      <c r="BM20" s="81">
        <f t="shared" si="47"/>
        <v>10</v>
      </c>
      <c r="BN20" s="81">
        <f t="shared" si="48"/>
        <v>0</v>
      </c>
      <c r="BO20" s="81">
        <f t="shared" si="49"/>
        <v>0</v>
      </c>
      <c r="BP20" s="81">
        <f t="shared" si="50"/>
        <v>0</v>
      </c>
      <c r="BQ20" s="81">
        <f t="shared" si="51"/>
        <v>0</v>
      </c>
      <c r="BR20" s="81">
        <f t="shared" si="52"/>
        <v>0</v>
      </c>
      <c r="BS20" s="81">
        <f t="shared" si="53"/>
        <v>0</v>
      </c>
      <c r="BT20" s="81">
        <f t="shared" si="54"/>
        <v>0</v>
      </c>
      <c r="BU20" s="81">
        <f t="shared" si="55"/>
        <v>0</v>
      </c>
      <c r="BV20" s="81">
        <f t="shared" si="56"/>
        <v>0</v>
      </c>
      <c r="BW20" s="81">
        <f t="shared" si="57"/>
        <v>0</v>
      </c>
      <c r="BX20" s="81">
        <f t="shared" si="58"/>
        <v>0</v>
      </c>
      <c r="BY20" s="81">
        <f t="shared" si="59"/>
        <v>0</v>
      </c>
      <c r="BZ20" s="81">
        <f t="shared" si="60"/>
        <v>28</v>
      </c>
      <c r="CA20" s="81">
        <f t="shared" si="61"/>
        <v>0</v>
      </c>
      <c r="CB20" s="81">
        <f t="shared" si="62"/>
        <v>0</v>
      </c>
      <c r="CC20" s="81">
        <f t="shared" si="63"/>
        <v>0</v>
      </c>
      <c r="CD20" s="81">
        <f t="shared" si="64"/>
        <v>0</v>
      </c>
      <c r="CE20" s="81">
        <f t="shared" si="65"/>
        <v>0</v>
      </c>
      <c r="CF20" s="81">
        <f t="shared" si="66"/>
        <v>0</v>
      </c>
      <c r="CG20" s="81">
        <f t="shared" si="67"/>
        <v>0</v>
      </c>
      <c r="CH20" s="81">
        <f t="shared" si="68"/>
        <v>0</v>
      </c>
      <c r="CI20" s="81">
        <f t="shared" si="69"/>
        <v>0</v>
      </c>
      <c r="CJ20" s="81">
        <f t="shared" si="70"/>
        <v>0</v>
      </c>
      <c r="CK20" s="81">
        <f t="shared" si="71"/>
        <v>0</v>
      </c>
      <c r="CL20" s="81">
        <f t="shared" si="72"/>
        <v>0</v>
      </c>
      <c r="CM20" s="81">
        <f t="shared" si="73"/>
        <v>0</v>
      </c>
      <c r="CN20" s="81">
        <f t="shared" si="74"/>
        <v>0</v>
      </c>
      <c r="CO20" s="81">
        <f t="shared" si="75"/>
        <v>0</v>
      </c>
      <c r="CP20" s="81">
        <f t="shared" si="76"/>
        <v>0</v>
      </c>
      <c r="CQ20" s="81">
        <f t="shared" si="77"/>
        <v>0</v>
      </c>
      <c r="CR20" s="81">
        <f t="shared" si="78"/>
        <v>0</v>
      </c>
      <c r="CS20" s="81">
        <f t="shared" si="79"/>
        <v>0</v>
      </c>
      <c r="CT20" s="81">
        <f t="shared" si="80"/>
        <v>0</v>
      </c>
      <c r="CU20" s="81">
        <f t="shared" si="81"/>
        <v>0</v>
      </c>
      <c r="CV20" s="81">
        <f t="shared" si="82"/>
        <v>0</v>
      </c>
      <c r="CW20" s="81">
        <f t="shared" si="83"/>
        <v>0</v>
      </c>
      <c r="CX20" s="81">
        <f t="shared" si="84"/>
        <v>0</v>
      </c>
      <c r="CY20" s="81">
        <f t="shared" si="85"/>
        <v>0</v>
      </c>
      <c r="CZ20" s="81">
        <f t="shared" si="86"/>
        <v>0</v>
      </c>
      <c r="DA20" s="81">
        <f t="shared" si="87"/>
        <v>0</v>
      </c>
      <c r="DB20" s="81">
        <f t="shared" si="88"/>
        <v>0</v>
      </c>
      <c r="DC20" s="81">
        <f t="shared" si="89"/>
        <v>0</v>
      </c>
      <c r="DD20" s="81">
        <f t="shared" si="90"/>
        <v>28</v>
      </c>
      <c r="DE20" s="81">
        <f t="shared" si="91"/>
        <v>0</v>
      </c>
      <c r="DF20" s="81">
        <f t="shared" si="92"/>
        <v>0</v>
      </c>
      <c r="DG20" s="81">
        <f t="shared" si="93"/>
        <v>0</v>
      </c>
      <c r="DH20" s="81">
        <f t="shared" si="94"/>
        <v>0</v>
      </c>
      <c r="DI20" s="81">
        <f t="shared" si="95"/>
        <v>0</v>
      </c>
      <c r="DJ20" s="81">
        <f t="shared" si="96"/>
        <v>0</v>
      </c>
      <c r="DK20" s="81">
        <f t="shared" si="97"/>
        <v>0</v>
      </c>
      <c r="DL20" s="81">
        <f t="shared" si="98"/>
        <v>0</v>
      </c>
      <c r="DM20" s="81">
        <f t="shared" si="99"/>
        <v>0</v>
      </c>
      <c r="DN20" s="81">
        <f t="shared" si="100"/>
        <v>0</v>
      </c>
      <c r="DO20" s="81">
        <f t="shared" si="101"/>
        <v>30</v>
      </c>
      <c r="DP20" s="81">
        <f t="shared" si="102"/>
        <v>0</v>
      </c>
      <c r="DQ20" s="81">
        <f t="shared" si="103"/>
        <v>0</v>
      </c>
      <c r="DR20" s="81">
        <f t="shared" si="104"/>
        <v>0</v>
      </c>
      <c r="DS20" s="81">
        <f t="shared" si="105"/>
        <v>0</v>
      </c>
      <c r="DT20" s="81">
        <f t="shared" si="106"/>
        <v>0</v>
      </c>
      <c r="DU20" s="81">
        <f t="shared" si="107"/>
        <v>0</v>
      </c>
      <c r="DV20" s="81">
        <f t="shared" si="108"/>
        <v>0</v>
      </c>
      <c r="DW20" s="81">
        <f t="shared" si="109"/>
        <v>0</v>
      </c>
      <c r="DX20" s="81">
        <f t="shared" si="110"/>
        <v>0</v>
      </c>
      <c r="DY20" s="81">
        <f t="shared" si="111"/>
        <v>0</v>
      </c>
      <c r="DZ20" s="81">
        <f t="shared" si="112"/>
        <v>0</v>
      </c>
      <c r="EA20" s="81">
        <f t="shared" si="113"/>
        <v>0</v>
      </c>
      <c r="EB20" s="81">
        <f t="shared" si="114"/>
        <v>0</v>
      </c>
      <c r="EC20" s="81">
        <f t="shared" si="115"/>
        <v>0</v>
      </c>
      <c r="ED20" s="81">
        <f t="shared" si="116"/>
        <v>0</v>
      </c>
      <c r="EE20" s="81">
        <f t="shared" si="117"/>
        <v>0</v>
      </c>
      <c r="EF20" s="81">
        <f t="shared" si="118"/>
        <v>0</v>
      </c>
      <c r="EG20" s="81">
        <f t="shared" si="119"/>
        <v>0</v>
      </c>
      <c r="EH20" s="81">
        <f t="shared" si="120"/>
        <v>0</v>
      </c>
      <c r="EI20" s="81">
        <f t="shared" si="121"/>
        <v>0</v>
      </c>
      <c r="EJ20" s="81">
        <f t="shared" si="122"/>
        <v>0</v>
      </c>
      <c r="EK20" s="81">
        <f t="shared" si="123"/>
        <v>0</v>
      </c>
      <c r="EL20" s="81">
        <f t="shared" si="124"/>
        <v>0</v>
      </c>
      <c r="EM20" s="81">
        <f t="shared" si="125"/>
        <v>0</v>
      </c>
      <c r="EN20" s="81">
        <f t="shared" si="126"/>
        <v>0</v>
      </c>
      <c r="EO20" s="81">
        <f t="shared" si="127"/>
        <v>0</v>
      </c>
      <c r="EP20" s="81">
        <f t="shared" si="128"/>
        <v>0</v>
      </c>
      <c r="EQ20" s="81">
        <f t="shared" si="129"/>
        <v>0</v>
      </c>
      <c r="ER20" s="81">
        <f t="shared" si="130"/>
        <v>0</v>
      </c>
      <c r="ES20" s="81">
        <f t="shared" si="131"/>
        <v>0</v>
      </c>
      <c r="ET20" s="81">
        <f t="shared" si="132"/>
        <v>0</v>
      </c>
      <c r="EU20" s="81">
        <f t="shared" si="133"/>
        <v>30</v>
      </c>
      <c r="EV20" s="81"/>
      <c r="EW20" s="81">
        <f t="shared" si="134"/>
        <v>13</v>
      </c>
      <c r="EX20" s="81">
        <f t="shared" si="135"/>
        <v>11</v>
      </c>
      <c r="EY20" s="81"/>
      <c r="EZ20" s="81">
        <f t="shared" si="136"/>
        <v>11</v>
      </c>
      <c r="FA20" s="81" t="e">
        <f>IF(P20=#REF!,IF(J20&lt;#REF!,#REF!,FE20),#REF!)</f>
        <v>#REF!</v>
      </c>
      <c r="FB20" s="81" t="e">
        <f>IF(P20=#REF!,IF(J20&lt;#REF!,0,1))</f>
        <v>#REF!</v>
      </c>
      <c r="FC20" s="81" t="e">
        <f>IF(AND(EZ20&gt;=21,EZ20&lt;&gt;0),EZ20,IF(P20&lt;#REF!,"СТОП",FA20+FB20))</f>
        <v>#REF!</v>
      </c>
      <c r="FD20" s="81"/>
      <c r="FE20" s="81">
        <v>15</v>
      </c>
      <c r="FF20" s="81">
        <v>16</v>
      </c>
      <c r="FG20" s="81"/>
      <c r="FH20" s="82">
        <f t="shared" si="137"/>
        <v>0</v>
      </c>
      <c r="FI20" s="82">
        <f t="shared" si="138"/>
        <v>0</v>
      </c>
      <c r="FJ20" s="82">
        <f t="shared" si="139"/>
        <v>0</v>
      </c>
      <c r="FK20" s="82">
        <f t="shared" si="140"/>
        <v>0</v>
      </c>
      <c r="FL20" s="82">
        <f t="shared" si="141"/>
        <v>0</v>
      </c>
      <c r="FM20" s="82">
        <f t="shared" si="142"/>
        <v>0</v>
      </c>
      <c r="FN20" s="82">
        <f t="shared" si="143"/>
        <v>0</v>
      </c>
      <c r="FO20" s="82">
        <f t="shared" si="144"/>
        <v>0</v>
      </c>
      <c r="FP20" s="82">
        <f t="shared" si="145"/>
        <v>0</v>
      </c>
      <c r="FQ20" s="82">
        <f t="shared" si="146"/>
        <v>0</v>
      </c>
      <c r="FR20" s="82">
        <f t="shared" si="147"/>
        <v>0</v>
      </c>
      <c r="FS20" s="82">
        <f t="shared" si="148"/>
        <v>0</v>
      </c>
      <c r="FT20" s="82">
        <f t="shared" si="149"/>
        <v>8</v>
      </c>
      <c r="FU20" s="82">
        <f t="shared" si="150"/>
        <v>0</v>
      </c>
      <c r="FV20" s="82">
        <f t="shared" si="151"/>
        <v>0</v>
      </c>
      <c r="FW20" s="82">
        <f t="shared" si="152"/>
        <v>0</v>
      </c>
      <c r="FX20" s="82">
        <f t="shared" si="153"/>
        <v>0</v>
      </c>
      <c r="FY20" s="82">
        <f t="shared" si="154"/>
        <v>0</v>
      </c>
      <c r="FZ20" s="82">
        <f t="shared" si="155"/>
        <v>0</v>
      </c>
      <c r="GA20" s="82">
        <f t="shared" si="156"/>
        <v>0</v>
      </c>
      <c r="GB20" s="82">
        <f t="shared" si="157"/>
        <v>0</v>
      </c>
      <c r="GC20" s="82">
        <f t="shared" si="158"/>
        <v>0</v>
      </c>
      <c r="GD20" s="82">
        <f t="shared" si="159"/>
        <v>8</v>
      </c>
      <c r="GE20" s="82">
        <f t="shared" si="160"/>
        <v>0</v>
      </c>
      <c r="GF20" s="82">
        <f t="shared" si="161"/>
        <v>0</v>
      </c>
      <c r="GG20" s="82">
        <f t="shared" si="162"/>
        <v>0</v>
      </c>
      <c r="GH20" s="82">
        <f t="shared" si="163"/>
        <v>0</v>
      </c>
      <c r="GI20" s="82">
        <f t="shared" si="164"/>
        <v>0</v>
      </c>
      <c r="GJ20" s="82">
        <f t="shared" si="165"/>
        <v>0</v>
      </c>
      <c r="GK20" s="82">
        <f t="shared" si="166"/>
        <v>0</v>
      </c>
      <c r="GL20" s="82">
        <f t="shared" si="167"/>
        <v>0</v>
      </c>
      <c r="GM20" s="82">
        <f t="shared" si="168"/>
        <v>0</v>
      </c>
      <c r="GN20" s="82">
        <f t="shared" si="169"/>
        <v>0</v>
      </c>
      <c r="GO20" s="82">
        <f t="shared" si="170"/>
        <v>10</v>
      </c>
      <c r="GP20" s="82">
        <f t="shared" si="171"/>
        <v>0</v>
      </c>
      <c r="GQ20" s="82">
        <f t="shared" si="172"/>
        <v>0</v>
      </c>
      <c r="GR20" s="82">
        <f t="shared" si="173"/>
        <v>0</v>
      </c>
      <c r="GS20" s="82">
        <f t="shared" si="174"/>
        <v>0</v>
      </c>
      <c r="GT20" s="82">
        <f t="shared" si="175"/>
        <v>0</v>
      </c>
      <c r="GU20" s="82">
        <f t="shared" si="176"/>
        <v>0</v>
      </c>
      <c r="GV20" s="82">
        <f t="shared" si="177"/>
        <v>0</v>
      </c>
      <c r="GW20" s="82">
        <f t="shared" si="178"/>
        <v>0</v>
      </c>
      <c r="GX20" s="82">
        <f t="shared" si="179"/>
        <v>0</v>
      </c>
      <c r="GY20" s="82">
        <f t="shared" si="180"/>
        <v>0</v>
      </c>
      <c r="GZ20" s="82">
        <f t="shared" si="181"/>
        <v>0</v>
      </c>
      <c r="HA20" s="82">
        <f t="shared" si="182"/>
        <v>10</v>
      </c>
      <c r="HB20" s="82">
        <f t="shared" si="183"/>
        <v>0</v>
      </c>
      <c r="HC20" s="82">
        <f t="shared" si="184"/>
        <v>0</v>
      </c>
      <c r="HD20" s="82">
        <f t="shared" si="185"/>
        <v>0</v>
      </c>
      <c r="HE20" s="82">
        <f t="shared" si="186"/>
        <v>0</v>
      </c>
      <c r="HF20" s="82">
        <f t="shared" si="187"/>
        <v>0</v>
      </c>
      <c r="HG20" s="82">
        <f t="shared" si="188"/>
        <v>0</v>
      </c>
      <c r="HH20" s="82">
        <f t="shared" si="189"/>
        <v>0</v>
      </c>
      <c r="HI20" s="82">
        <f t="shared" si="190"/>
        <v>0</v>
      </c>
      <c r="HJ20" s="82">
        <f t="shared" si="191"/>
        <v>0</v>
      </c>
      <c r="HK20" s="82">
        <f t="shared" si="192"/>
        <v>0</v>
      </c>
      <c r="HL20" s="82">
        <f t="shared" si="193"/>
        <v>0</v>
      </c>
      <c r="HM20" s="82">
        <f t="shared" si="194"/>
        <v>0</v>
      </c>
      <c r="HN20" s="82">
        <f t="shared" si="195"/>
        <v>70</v>
      </c>
      <c r="HO20" s="82">
        <f t="shared" si="196"/>
        <v>0</v>
      </c>
      <c r="HP20" s="82">
        <f t="shared" si="197"/>
        <v>0</v>
      </c>
      <c r="HQ20" s="82">
        <f t="shared" si="198"/>
        <v>0</v>
      </c>
      <c r="HR20" s="82">
        <f t="shared" si="199"/>
        <v>0</v>
      </c>
      <c r="HS20" s="82">
        <f t="shared" si="200"/>
        <v>0</v>
      </c>
      <c r="HT20" s="82">
        <f t="shared" si="201"/>
        <v>0</v>
      </c>
      <c r="HU20" s="82">
        <f t="shared" si="202"/>
        <v>0</v>
      </c>
      <c r="HV20" s="82">
        <f t="shared" si="203"/>
        <v>0</v>
      </c>
      <c r="HW20" s="82">
        <f t="shared" si="204"/>
        <v>0</v>
      </c>
      <c r="HX20" s="82">
        <f t="shared" si="205"/>
        <v>70</v>
      </c>
      <c r="HY20" s="82">
        <f t="shared" si="206"/>
        <v>0</v>
      </c>
      <c r="HZ20" s="82">
        <f t="shared" si="207"/>
        <v>0</v>
      </c>
      <c r="IA20" s="82">
        <f t="shared" si="208"/>
        <v>0</v>
      </c>
      <c r="IB20" s="82">
        <f t="shared" si="209"/>
        <v>0</v>
      </c>
      <c r="IC20" s="82">
        <f t="shared" si="210"/>
        <v>0</v>
      </c>
      <c r="ID20" s="82">
        <f t="shared" si="211"/>
        <v>0</v>
      </c>
      <c r="IE20" s="82">
        <f t="shared" si="212"/>
        <v>0</v>
      </c>
      <c r="IF20" s="82">
        <f t="shared" si="213"/>
        <v>0</v>
      </c>
      <c r="IG20" s="82">
        <f t="shared" si="214"/>
        <v>0</v>
      </c>
      <c r="IH20" s="82">
        <f t="shared" si="215"/>
        <v>0</v>
      </c>
      <c r="II20" s="82">
        <f t="shared" si="216"/>
        <v>75</v>
      </c>
      <c r="IJ20" s="82">
        <f t="shared" si="217"/>
        <v>0</v>
      </c>
      <c r="IK20" s="82">
        <f t="shared" si="218"/>
        <v>0</v>
      </c>
      <c r="IL20" s="82">
        <f t="shared" si="219"/>
        <v>0</v>
      </c>
      <c r="IM20" s="82">
        <f t="shared" si="220"/>
        <v>0</v>
      </c>
      <c r="IN20" s="82">
        <f t="shared" si="221"/>
        <v>0</v>
      </c>
      <c r="IO20" s="82">
        <f t="shared" si="222"/>
        <v>0</v>
      </c>
      <c r="IP20" s="82">
        <f t="shared" si="223"/>
        <v>0</v>
      </c>
      <c r="IQ20" s="82">
        <f t="shared" si="224"/>
        <v>0</v>
      </c>
      <c r="IR20" s="82">
        <f t="shared" si="225"/>
        <v>0</v>
      </c>
      <c r="IS20" s="82">
        <f t="shared" si="226"/>
        <v>0</v>
      </c>
      <c r="IT20" s="82">
        <f t="shared" si="227"/>
        <v>0</v>
      </c>
      <c r="IU20" s="82">
        <f t="shared" si="228"/>
        <v>75</v>
      </c>
      <c r="IV20" s="81"/>
    </row>
    <row r="21" spans="1:256" s="84" customFormat="1" ht="99">
      <c r="A21" s="57">
        <v>12</v>
      </c>
      <c r="B21" s="95">
        <v>184</v>
      </c>
      <c r="C21" s="86" t="s">
        <v>230</v>
      </c>
      <c r="D21" s="88" t="s">
        <v>34</v>
      </c>
      <c r="E21" s="66" t="s">
        <v>113</v>
      </c>
      <c r="F21" s="58" t="s">
        <v>266</v>
      </c>
      <c r="G21" s="57" t="s">
        <v>36</v>
      </c>
      <c r="H21" s="44">
        <v>10</v>
      </c>
      <c r="I21" s="101">
        <v>11</v>
      </c>
      <c r="J21" s="101">
        <v>10</v>
      </c>
      <c r="K21" s="45">
        <v>11</v>
      </c>
      <c r="L21" s="46">
        <v>15</v>
      </c>
      <c r="M21" s="101">
        <v>6</v>
      </c>
      <c r="N21" s="101">
        <v>15</v>
      </c>
      <c r="O21" s="62">
        <v>6</v>
      </c>
      <c r="P21" s="153">
        <f t="shared" si="0"/>
        <v>34</v>
      </c>
      <c r="Q21" s="85">
        <f t="shared" si="1"/>
        <v>22</v>
      </c>
      <c r="R21" s="81"/>
      <c r="S21" s="80"/>
      <c r="T21" s="81">
        <f t="shared" si="2"/>
        <v>0</v>
      </c>
      <c r="U21" s="81">
        <f t="shared" si="3"/>
        <v>0</v>
      </c>
      <c r="V21" s="81">
        <f t="shared" si="4"/>
        <v>0</v>
      </c>
      <c r="W21" s="81">
        <f t="shared" si="5"/>
        <v>0</v>
      </c>
      <c r="X21" s="81">
        <f t="shared" si="6"/>
        <v>0</v>
      </c>
      <c r="Y21" s="81">
        <f t="shared" si="7"/>
        <v>0</v>
      </c>
      <c r="Z21" s="81">
        <f t="shared" si="8"/>
        <v>0</v>
      </c>
      <c r="AA21" s="81">
        <f t="shared" si="9"/>
        <v>0</v>
      </c>
      <c r="AB21" s="81">
        <f t="shared" si="10"/>
        <v>0</v>
      </c>
      <c r="AC21" s="81">
        <f t="shared" si="11"/>
        <v>11</v>
      </c>
      <c r="AD21" s="81">
        <f t="shared" si="12"/>
        <v>0</v>
      </c>
      <c r="AE21" s="81">
        <f t="shared" si="13"/>
        <v>0</v>
      </c>
      <c r="AF21" s="81">
        <f t="shared" si="14"/>
        <v>0</v>
      </c>
      <c r="AG21" s="81">
        <f t="shared" si="15"/>
        <v>0</v>
      </c>
      <c r="AH21" s="81">
        <f t="shared" si="16"/>
        <v>0</v>
      </c>
      <c r="AI21" s="81">
        <f t="shared" si="17"/>
        <v>0</v>
      </c>
      <c r="AJ21" s="81">
        <f t="shared" si="18"/>
        <v>0</v>
      </c>
      <c r="AK21" s="81">
        <f t="shared" si="19"/>
        <v>0</v>
      </c>
      <c r="AL21" s="81">
        <f t="shared" si="20"/>
        <v>0</v>
      </c>
      <c r="AM21" s="81">
        <f t="shared" si="21"/>
        <v>0</v>
      </c>
      <c r="AN21" s="81">
        <f t="shared" si="22"/>
        <v>0</v>
      </c>
      <c r="AO21" s="81">
        <f t="shared" si="23"/>
        <v>0</v>
      </c>
      <c r="AP21" s="81">
        <f t="shared" si="24"/>
        <v>11</v>
      </c>
      <c r="AQ21" s="81">
        <f t="shared" si="25"/>
        <v>0</v>
      </c>
      <c r="AR21" s="81">
        <f t="shared" si="26"/>
        <v>0</v>
      </c>
      <c r="AS21" s="81">
        <f t="shared" si="27"/>
        <v>0</v>
      </c>
      <c r="AT21" s="81">
        <f t="shared" si="28"/>
        <v>0</v>
      </c>
      <c r="AU21" s="81">
        <f t="shared" si="29"/>
        <v>0</v>
      </c>
      <c r="AV21" s="81">
        <f t="shared" si="30"/>
        <v>0</v>
      </c>
      <c r="AW21" s="81">
        <f t="shared" si="31"/>
        <v>0</v>
      </c>
      <c r="AX21" s="81">
        <f t="shared" si="32"/>
        <v>0</v>
      </c>
      <c r="AY21" s="81">
        <f t="shared" si="33"/>
        <v>0</v>
      </c>
      <c r="AZ21" s="81">
        <f t="shared" si="34"/>
        <v>11</v>
      </c>
      <c r="BA21" s="81">
        <f t="shared" si="35"/>
        <v>0</v>
      </c>
      <c r="BB21" s="81">
        <f t="shared" si="36"/>
        <v>0</v>
      </c>
      <c r="BC21" s="81">
        <f t="shared" si="37"/>
        <v>0</v>
      </c>
      <c r="BD21" s="81">
        <f t="shared" si="38"/>
        <v>0</v>
      </c>
      <c r="BE21" s="81">
        <f t="shared" si="39"/>
        <v>0</v>
      </c>
      <c r="BF21" s="81">
        <f t="shared" si="40"/>
        <v>0</v>
      </c>
      <c r="BG21" s="81">
        <f t="shared" si="41"/>
        <v>0</v>
      </c>
      <c r="BH21" s="81">
        <f t="shared" si="42"/>
        <v>0</v>
      </c>
      <c r="BI21" s="81">
        <f t="shared" si="43"/>
        <v>0</v>
      </c>
      <c r="BJ21" s="81">
        <f t="shared" si="44"/>
        <v>0</v>
      </c>
      <c r="BK21" s="81">
        <f t="shared" si="45"/>
        <v>0</v>
      </c>
      <c r="BL21" s="81">
        <f t="shared" si="46"/>
        <v>0</v>
      </c>
      <c r="BM21" s="81">
        <f t="shared" si="47"/>
        <v>11</v>
      </c>
      <c r="BN21" s="81">
        <f t="shared" si="48"/>
        <v>0</v>
      </c>
      <c r="BO21" s="81">
        <f t="shared" si="49"/>
        <v>0</v>
      </c>
      <c r="BP21" s="81">
        <f t="shared" si="50"/>
        <v>0</v>
      </c>
      <c r="BQ21" s="81">
        <f t="shared" si="51"/>
        <v>0</v>
      </c>
      <c r="BR21" s="81">
        <f t="shared" si="52"/>
        <v>0</v>
      </c>
      <c r="BS21" s="81">
        <f t="shared" si="53"/>
        <v>0</v>
      </c>
      <c r="BT21" s="81">
        <f t="shared" si="54"/>
        <v>0</v>
      </c>
      <c r="BU21" s="81">
        <f t="shared" si="55"/>
        <v>0</v>
      </c>
      <c r="BV21" s="81">
        <f t="shared" si="56"/>
        <v>0</v>
      </c>
      <c r="BW21" s="81">
        <f t="shared" si="57"/>
        <v>31</v>
      </c>
      <c r="BX21" s="81">
        <f t="shared" si="58"/>
        <v>0</v>
      </c>
      <c r="BY21" s="81">
        <f t="shared" si="59"/>
        <v>0</v>
      </c>
      <c r="BZ21" s="81">
        <f t="shared" si="60"/>
        <v>0</v>
      </c>
      <c r="CA21" s="81">
        <f t="shared" si="61"/>
        <v>0</v>
      </c>
      <c r="CB21" s="81">
        <f t="shared" si="62"/>
        <v>0</v>
      </c>
      <c r="CC21" s="81">
        <f t="shared" si="63"/>
        <v>0</v>
      </c>
      <c r="CD21" s="81">
        <f t="shared" si="64"/>
        <v>0</v>
      </c>
      <c r="CE21" s="81">
        <f t="shared" si="65"/>
        <v>0</v>
      </c>
      <c r="CF21" s="81">
        <f t="shared" si="66"/>
        <v>0</v>
      </c>
      <c r="CG21" s="81">
        <f t="shared" si="67"/>
        <v>0</v>
      </c>
      <c r="CH21" s="81">
        <f t="shared" si="68"/>
        <v>0</v>
      </c>
      <c r="CI21" s="81">
        <f t="shared" si="69"/>
        <v>0</v>
      </c>
      <c r="CJ21" s="81">
        <f t="shared" si="70"/>
        <v>0</v>
      </c>
      <c r="CK21" s="81">
        <f t="shared" si="71"/>
        <v>0</v>
      </c>
      <c r="CL21" s="81">
        <f t="shared" si="72"/>
        <v>0</v>
      </c>
      <c r="CM21" s="81">
        <f t="shared" si="73"/>
        <v>0</v>
      </c>
      <c r="CN21" s="81">
        <f t="shared" si="74"/>
        <v>0</v>
      </c>
      <c r="CO21" s="81">
        <f t="shared" si="75"/>
        <v>0</v>
      </c>
      <c r="CP21" s="81">
        <f t="shared" si="76"/>
        <v>0</v>
      </c>
      <c r="CQ21" s="81">
        <f t="shared" si="77"/>
        <v>0</v>
      </c>
      <c r="CR21" s="81">
        <f t="shared" si="78"/>
        <v>0</v>
      </c>
      <c r="CS21" s="81">
        <f t="shared" si="79"/>
        <v>0</v>
      </c>
      <c r="CT21" s="81">
        <f t="shared" si="80"/>
        <v>0</v>
      </c>
      <c r="CU21" s="81">
        <f t="shared" si="81"/>
        <v>0</v>
      </c>
      <c r="CV21" s="81">
        <f t="shared" si="82"/>
        <v>0</v>
      </c>
      <c r="CW21" s="81">
        <f t="shared" si="83"/>
        <v>0</v>
      </c>
      <c r="CX21" s="81">
        <f t="shared" si="84"/>
        <v>0</v>
      </c>
      <c r="CY21" s="81">
        <f t="shared" si="85"/>
        <v>0</v>
      </c>
      <c r="CZ21" s="81">
        <f t="shared" si="86"/>
        <v>0</v>
      </c>
      <c r="DA21" s="81">
        <f t="shared" si="87"/>
        <v>0</v>
      </c>
      <c r="DB21" s="81">
        <f t="shared" si="88"/>
        <v>0</v>
      </c>
      <c r="DC21" s="81">
        <f t="shared" si="89"/>
        <v>0</v>
      </c>
      <c r="DD21" s="81">
        <f t="shared" si="90"/>
        <v>31</v>
      </c>
      <c r="DE21" s="81">
        <f t="shared" si="91"/>
        <v>0</v>
      </c>
      <c r="DF21" s="81">
        <f t="shared" si="92"/>
        <v>0</v>
      </c>
      <c r="DG21" s="81">
        <f t="shared" si="93"/>
        <v>0</v>
      </c>
      <c r="DH21" s="81">
        <f t="shared" si="94"/>
        <v>0</v>
      </c>
      <c r="DI21" s="81">
        <f t="shared" si="95"/>
        <v>0</v>
      </c>
      <c r="DJ21" s="81">
        <f t="shared" si="96"/>
        <v>0</v>
      </c>
      <c r="DK21" s="81">
        <f t="shared" si="97"/>
        <v>0</v>
      </c>
      <c r="DL21" s="81">
        <f t="shared" si="98"/>
        <v>0</v>
      </c>
      <c r="DM21" s="81">
        <f t="shared" si="99"/>
        <v>0</v>
      </c>
      <c r="DN21" s="81">
        <f t="shared" si="100"/>
        <v>31</v>
      </c>
      <c r="DO21" s="81">
        <f t="shared" si="101"/>
        <v>0</v>
      </c>
      <c r="DP21" s="81">
        <f t="shared" si="102"/>
        <v>0</v>
      </c>
      <c r="DQ21" s="81">
        <f t="shared" si="103"/>
        <v>0</v>
      </c>
      <c r="DR21" s="81">
        <f t="shared" si="104"/>
        <v>0</v>
      </c>
      <c r="DS21" s="81">
        <f t="shared" si="105"/>
        <v>0</v>
      </c>
      <c r="DT21" s="81">
        <f t="shared" si="106"/>
        <v>0</v>
      </c>
      <c r="DU21" s="81">
        <f t="shared" si="107"/>
        <v>0</v>
      </c>
      <c r="DV21" s="81">
        <f t="shared" si="108"/>
        <v>0</v>
      </c>
      <c r="DW21" s="81">
        <f t="shared" si="109"/>
        <v>0</v>
      </c>
      <c r="DX21" s="81">
        <f t="shared" si="110"/>
        <v>0</v>
      </c>
      <c r="DY21" s="81">
        <f t="shared" si="111"/>
        <v>0</v>
      </c>
      <c r="DZ21" s="81">
        <f t="shared" si="112"/>
        <v>0</v>
      </c>
      <c r="EA21" s="81">
        <f t="shared" si="113"/>
        <v>0</v>
      </c>
      <c r="EB21" s="81">
        <f t="shared" si="114"/>
        <v>0</v>
      </c>
      <c r="EC21" s="81">
        <f t="shared" si="115"/>
        <v>0</v>
      </c>
      <c r="ED21" s="81">
        <f t="shared" si="116"/>
        <v>0</v>
      </c>
      <c r="EE21" s="81">
        <f t="shared" si="117"/>
        <v>0</v>
      </c>
      <c r="EF21" s="81">
        <f t="shared" si="118"/>
        <v>0</v>
      </c>
      <c r="EG21" s="81">
        <f t="shared" si="119"/>
        <v>0</v>
      </c>
      <c r="EH21" s="81">
        <f t="shared" si="120"/>
        <v>0</v>
      </c>
      <c r="EI21" s="81">
        <f t="shared" si="121"/>
        <v>0</v>
      </c>
      <c r="EJ21" s="81">
        <f t="shared" si="122"/>
        <v>0</v>
      </c>
      <c r="EK21" s="81">
        <f t="shared" si="123"/>
        <v>0</v>
      </c>
      <c r="EL21" s="81">
        <f t="shared" si="124"/>
        <v>0</v>
      </c>
      <c r="EM21" s="81">
        <f t="shared" si="125"/>
        <v>0</v>
      </c>
      <c r="EN21" s="81">
        <f t="shared" si="126"/>
        <v>0</v>
      </c>
      <c r="EO21" s="81">
        <f t="shared" si="127"/>
        <v>0</v>
      </c>
      <c r="EP21" s="81">
        <f t="shared" si="128"/>
        <v>0</v>
      </c>
      <c r="EQ21" s="81">
        <f t="shared" si="129"/>
        <v>0</v>
      </c>
      <c r="ER21" s="81">
        <f t="shared" si="130"/>
        <v>0</v>
      </c>
      <c r="ES21" s="81">
        <f t="shared" si="131"/>
        <v>0</v>
      </c>
      <c r="ET21" s="81">
        <f t="shared" si="132"/>
        <v>0</v>
      </c>
      <c r="EU21" s="81">
        <f t="shared" si="133"/>
        <v>31</v>
      </c>
      <c r="EV21" s="81"/>
      <c r="EW21" s="81">
        <f t="shared" si="134"/>
        <v>10</v>
      </c>
      <c r="EX21" s="81">
        <f t="shared" si="135"/>
        <v>10</v>
      </c>
      <c r="EY21" s="81"/>
      <c r="EZ21" s="81">
        <f t="shared" si="136"/>
        <v>10</v>
      </c>
      <c r="FA21" s="81" t="e">
        <f>IF(P21=#REF!,IF(J21&lt;#REF!,#REF!,FE21),#REF!)</f>
        <v>#REF!</v>
      </c>
      <c r="FB21" s="81" t="e">
        <f>IF(P21=#REF!,IF(J21&lt;#REF!,0,1))</f>
        <v>#REF!</v>
      </c>
      <c r="FC21" s="81" t="e">
        <f>IF(AND(EZ21&gt;=21,EZ21&lt;&gt;0),EZ21,IF(P21&lt;#REF!,"СТОП",FA21+FB21))</f>
        <v>#REF!</v>
      </c>
      <c r="FD21" s="81"/>
      <c r="FE21" s="81">
        <v>15</v>
      </c>
      <c r="FF21" s="81">
        <v>16</v>
      </c>
      <c r="FG21" s="81"/>
      <c r="FH21" s="82">
        <f t="shared" si="137"/>
        <v>0</v>
      </c>
      <c r="FI21" s="82">
        <f t="shared" si="138"/>
        <v>0</v>
      </c>
      <c r="FJ21" s="82">
        <f t="shared" si="139"/>
        <v>0</v>
      </c>
      <c r="FK21" s="82">
        <f t="shared" si="140"/>
        <v>0</v>
      </c>
      <c r="FL21" s="82">
        <f t="shared" si="141"/>
        <v>0</v>
      </c>
      <c r="FM21" s="82">
        <f t="shared" si="142"/>
        <v>0</v>
      </c>
      <c r="FN21" s="82">
        <f t="shared" si="143"/>
        <v>0</v>
      </c>
      <c r="FO21" s="82">
        <f t="shared" si="144"/>
        <v>0</v>
      </c>
      <c r="FP21" s="82">
        <f t="shared" si="145"/>
        <v>0</v>
      </c>
      <c r="FQ21" s="82">
        <f t="shared" si="146"/>
        <v>11</v>
      </c>
      <c r="FR21" s="82">
        <f t="shared" si="147"/>
        <v>0</v>
      </c>
      <c r="FS21" s="82">
        <f t="shared" si="148"/>
        <v>0</v>
      </c>
      <c r="FT21" s="82">
        <f t="shared" si="149"/>
        <v>0</v>
      </c>
      <c r="FU21" s="82">
        <f t="shared" si="150"/>
        <v>0</v>
      </c>
      <c r="FV21" s="82">
        <f t="shared" si="151"/>
        <v>0</v>
      </c>
      <c r="FW21" s="82">
        <f t="shared" si="152"/>
        <v>0</v>
      </c>
      <c r="FX21" s="82">
        <f t="shared" si="153"/>
        <v>0</v>
      </c>
      <c r="FY21" s="82">
        <f t="shared" si="154"/>
        <v>0</v>
      </c>
      <c r="FZ21" s="82">
        <f t="shared" si="155"/>
        <v>0</v>
      </c>
      <c r="GA21" s="82">
        <f t="shared" si="156"/>
        <v>0</v>
      </c>
      <c r="GB21" s="82">
        <f t="shared" si="157"/>
        <v>0</v>
      </c>
      <c r="GC21" s="82">
        <f t="shared" si="158"/>
        <v>0</v>
      </c>
      <c r="GD21" s="82">
        <f t="shared" si="159"/>
        <v>11</v>
      </c>
      <c r="GE21" s="82">
        <f t="shared" si="160"/>
        <v>0</v>
      </c>
      <c r="GF21" s="82">
        <f t="shared" si="161"/>
        <v>0</v>
      </c>
      <c r="GG21" s="82">
        <f t="shared" si="162"/>
        <v>0</v>
      </c>
      <c r="GH21" s="82">
        <f t="shared" si="163"/>
        <v>0</v>
      </c>
      <c r="GI21" s="82">
        <f t="shared" si="164"/>
        <v>0</v>
      </c>
      <c r="GJ21" s="82">
        <f t="shared" si="165"/>
        <v>0</v>
      </c>
      <c r="GK21" s="82">
        <f t="shared" si="166"/>
        <v>0</v>
      </c>
      <c r="GL21" s="82">
        <f t="shared" si="167"/>
        <v>0</v>
      </c>
      <c r="GM21" s="82">
        <f t="shared" si="168"/>
        <v>0</v>
      </c>
      <c r="GN21" s="82">
        <f t="shared" si="169"/>
        <v>11</v>
      </c>
      <c r="GO21" s="82">
        <f t="shared" si="170"/>
        <v>0</v>
      </c>
      <c r="GP21" s="82">
        <f t="shared" si="171"/>
        <v>0</v>
      </c>
      <c r="GQ21" s="82">
        <f t="shared" si="172"/>
        <v>0</v>
      </c>
      <c r="GR21" s="82">
        <f t="shared" si="173"/>
        <v>0</v>
      </c>
      <c r="GS21" s="82">
        <f t="shared" si="174"/>
        <v>0</v>
      </c>
      <c r="GT21" s="82">
        <f t="shared" si="175"/>
        <v>0</v>
      </c>
      <c r="GU21" s="82">
        <f t="shared" si="176"/>
        <v>0</v>
      </c>
      <c r="GV21" s="82">
        <f t="shared" si="177"/>
        <v>0</v>
      </c>
      <c r="GW21" s="82">
        <f t="shared" si="178"/>
        <v>0</v>
      </c>
      <c r="GX21" s="82">
        <f t="shared" si="179"/>
        <v>0</v>
      </c>
      <c r="GY21" s="82">
        <f t="shared" si="180"/>
        <v>0</v>
      </c>
      <c r="GZ21" s="82">
        <f t="shared" si="181"/>
        <v>0</v>
      </c>
      <c r="HA21" s="82">
        <f t="shared" si="182"/>
        <v>11</v>
      </c>
      <c r="HB21" s="82">
        <f t="shared" si="183"/>
        <v>0</v>
      </c>
      <c r="HC21" s="82">
        <f t="shared" si="184"/>
        <v>0</v>
      </c>
      <c r="HD21" s="82">
        <f t="shared" si="185"/>
        <v>0</v>
      </c>
      <c r="HE21" s="82">
        <f t="shared" si="186"/>
        <v>0</v>
      </c>
      <c r="HF21" s="82">
        <f t="shared" si="187"/>
        <v>0</v>
      </c>
      <c r="HG21" s="82">
        <f t="shared" si="188"/>
        <v>0</v>
      </c>
      <c r="HH21" s="82">
        <f t="shared" si="189"/>
        <v>0</v>
      </c>
      <c r="HI21" s="82">
        <f t="shared" si="190"/>
        <v>0</v>
      </c>
      <c r="HJ21" s="82">
        <f t="shared" si="191"/>
        <v>0</v>
      </c>
      <c r="HK21" s="82">
        <f t="shared" si="192"/>
        <v>78</v>
      </c>
      <c r="HL21" s="82">
        <f t="shared" si="193"/>
        <v>0</v>
      </c>
      <c r="HM21" s="82">
        <f t="shared" si="194"/>
        <v>0</v>
      </c>
      <c r="HN21" s="82">
        <f t="shared" si="195"/>
        <v>0</v>
      </c>
      <c r="HO21" s="82">
        <f t="shared" si="196"/>
        <v>0</v>
      </c>
      <c r="HP21" s="82">
        <f t="shared" si="197"/>
        <v>0</v>
      </c>
      <c r="HQ21" s="82">
        <f t="shared" si="198"/>
        <v>0</v>
      </c>
      <c r="HR21" s="82">
        <f t="shared" si="199"/>
        <v>0</v>
      </c>
      <c r="HS21" s="82">
        <f t="shared" si="200"/>
        <v>0</v>
      </c>
      <c r="HT21" s="82">
        <f t="shared" si="201"/>
        <v>0</v>
      </c>
      <c r="HU21" s="82">
        <f t="shared" si="202"/>
        <v>0</v>
      </c>
      <c r="HV21" s="82">
        <f t="shared" si="203"/>
        <v>0</v>
      </c>
      <c r="HW21" s="82">
        <f t="shared" si="204"/>
        <v>0</v>
      </c>
      <c r="HX21" s="82">
        <f t="shared" si="205"/>
        <v>78</v>
      </c>
      <c r="HY21" s="82">
        <f t="shared" si="206"/>
        <v>0</v>
      </c>
      <c r="HZ21" s="82">
        <f t="shared" si="207"/>
        <v>0</v>
      </c>
      <c r="IA21" s="82">
        <f t="shared" si="208"/>
        <v>0</v>
      </c>
      <c r="IB21" s="82">
        <f t="shared" si="209"/>
        <v>0</v>
      </c>
      <c r="IC21" s="82">
        <f t="shared" si="210"/>
        <v>0</v>
      </c>
      <c r="ID21" s="82">
        <f t="shared" si="211"/>
        <v>0</v>
      </c>
      <c r="IE21" s="82">
        <f t="shared" si="212"/>
        <v>0</v>
      </c>
      <c r="IF21" s="82">
        <f t="shared" si="213"/>
        <v>0</v>
      </c>
      <c r="IG21" s="82">
        <f t="shared" si="214"/>
        <v>0</v>
      </c>
      <c r="IH21" s="82">
        <f t="shared" si="215"/>
        <v>78</v>
      </c>
      <c r="II21" s="82">
        <f t="shared" si="216"/>
        <v>0</v>
      </c>
      <c r="IJ21" s="82">
        <f t="shared" si="217"/>
        <v>0</v>
      </c>
      <c r="IK21" s="82">
        <f t="shared" si="218"/>
        <v>0</v>
      </c>
      <c r="IL21" s="82">
        <f t="shared" si="219"/>
        <v>0</v>
      </c>
      <c r="IM21" s="82">
        <f t="shared" si="220"/>
        <v>0</v>
      </c>
      <c r="IN21" s="82">
        <f t="shared" si="221"/>
        <v>0</v>
      </c>
      <c r="IO21" s="82">
        <f t="shared" si="222"/>
        <v>0</v>
      </c>
      <c r="IP21" s="82">
        <f t="shared" si="223"/>
        <v>0</v>
      </c>
      <c r="IQ21" s="82">
        <f t="shared" si="224"/>
        <v>0</v>
      </c>
      <c r="IR21" s="82">
        <f t="shared" si="225"/>
        <v>0</v>
      </c>
      <c r="IS21" s="82">
        <f t="shared" si="226"/>
        <v>0</v>
      </c>
      <c r="IT21" s="82">
        <f t="shared" si="227"/>
        <v>0</v>
      </c>
      <c r="IU21" s="82">
        <f t="shared" si="228"/>
        <v>78</v>
      </c>
      <c r="IV21" s="81"/>
    </row>
    <row r="22" spans="1:256" s="84" customFormat="1" ht="99">
      <c r="A22" s="57">
        <v>13</v>
      </c>
      <c r="B22" s="95">
        <v>371</v>
      </c>
      <c r="C22" s="86" t="s">
        <v>231</v>
      </c>
      <c r="D22" s="89" t="s">
        <v>27</v>
      </c>
      <c r="E22" s="66" t="s">
        <v>111</v>
      </c>
      <c r="F22" s="58" t="s">
        <v>112</v>
      </c>
      <c r="G22" s="57" t="s">
        <v>36</v>
      </c>
      <c r="H22" s="44">
        <v>16</v>
      </c>
      <c r="I22" s="101">
        <v>5</v>
      </c>
      <c r="J22" s="101">
        <v>9</v>
      </c>
      <c r="K22" s="45">
        <v>12</v>
      </c>
      <c r="L22" s="46">
        <v>9</v>
      </c>
      <c r="M22" s="101">
        <v>12</v>
      </c>
      <c r="N22" s="101">
        <v>17</v>
      </c>
      <c r="O22" s="62">
        <v>4</v>
      </c>
      <c r="P22" s="153">
        <f t="shared" si="0"/>
        <v>33</v>
      </c>
      <c r="Q22" s="85">
        <f t="shared" si="1"/>
        <v>17</v>
      </c>
      <c r="R22" s="81"/>
      <c r="S22" s="80"/>
      <c r="T22" s="81">
        <f t="shared" si="2"/>
        <v>0</v>
      </c>
      <c r="U22" s="81">
        <f t="shared" si="3"/>
        <v>0</v>
      </c>
      <c r="V22" s="81">
        <f t="shared" si="4"/>
        <v>0</v>
      </c>
      <c r="W22" s="81">
        <f t="shared" si="5"/>
        <v>0</v>
      </c>
      <c r="X22" s="81">
        <f t="shared" si="6"/>
        <v>0</v>
      </c>
      <c r="Y22" s="81">
        <f t="shared" si="7"/>
        <v>0</v>
      </c>
      <c r="Z22" s="81">
        <f t="shared" si="8"/>
        <v>0</v>
      </c>
      <c r="AA22" s="81">
        <f t="shared" si="9"/>
        <v>0</v>
      </c>
      <c r="AB22" s="81">
        <f t="shared" si="10"/>
        <v>0</v>
      </c>
      <c r="AC22" s="81">
        <f t="shared" si="11"/>
        <v>0</v>
      </c>
      <c r="AD22" s="81">
        <f t="shared" si="12"/>
        <v>0</v>
      </c>
      <c r="AE22" s="81">
        <f t="shared" si="13"/>
        <v>0</v>
      </c>
      <c r="AF22" s="81">
        <f t="shared" si="14"/>
        <v>0</v>
      </c>
      <c r="AG22" s="81">
        <f t="shared" si="15"/>
        <v>0</v>
      </c>
      <c r="AH22" s="81">
        <f t="shared" si="16"/>
        <v>0</v>
      </c>
      <c r="AI22" s="81">
        <f t="shared" si="17"/>
        <v>5</v>
      </c>
      <c r="AJ22" s="81">
        <f t="shared" si="18"/>
        <v>0</v>
      </c>
      <c r="AK22" s="81">
        <f t="shared" si="19"/>
        <v>0</v>
      </c>
      <c r="AL22" s="81">
        <f t="shared" si="20"/>
        <v>0</v>
      </c>
      <c r="AM22" s="81">
        <f t="shared" si="21"/>
        <v>0</v>
      </c>
      <c r="AN22" s="81">
        <f t="shared" si="22"/>
        <v>0</v>
      </c>
      <c r="AO22" s="81">
        <f t="shared" si="23"/>
        <v>0</v>
      </c>
      <c r="AP22" s="81">
        <f t="shared" si="24"/>
        <v>5</v>
      </c>
      <c r="AQ22" s="81">
        <f t="shared" si="25"/>
        <v>0</v>
      </c>
      <c r="AR22" s="81">
        <f t="shared" si="26"/>
        <v>0</v>
      </c>
      <c r="AS22" s="81">
        <f t="shared" si="27"/>
        <v>0</v>
      </c>
      <c r="AT22" s="81">
        <f t="shared" si="28"/>
        <v>0</v>
      </c>
      <c r="AU22" s="81">
        <f t="shared" si="29"/>
        <v>0</v>
      </c>
      <c r="AV22" s="81">
        <f t="shared" si="30"/>
        <v>0</v>
      </c>
      <c r="AW22" s="81">
        <f t="shared" si="31"/>
        <v>0</v>
      </c>
      <c r="AX22" s="81">
        <f t="shared" si="32"/>
        <v>0</v>
      </c>
      <c r="AY22" s="81">
        <f t="shared" si="33"/>
        <v>12</v>
      </c>
      <c r="AZ22" s="81">
        <f t="shared" si="34"/>
        <v>0</v>
      </c>
      <c r="BA22" s="81">
        <f t="shared" si="35"/>
        <v>0</v>
      </c>
      <c r="BB22" s="81">
        <f t="shared" si="36"/>
        <v>0</v>
      </c>
      <c r="BC22" s="81">
        <f t="shared" si="37"/>
        <v>0</v>
      </c>
      <c r="BD22" s="81">
        <f t="shared" si="38"/>
        <v>0</v>
      </c>
      <c r="BE22" s="81">
        <f t="shared" si="39"/>
        <v>0</v>
      </c>
      <c r="BF22" s="81">
        <f t="shared" si="40"/>
        <v>0</v>
      </c>
      <c r="BG22" s="81">
        <f t="shared" si="41"/>
        <v>0</v>
      </c>
      <c r="BH22" s="81">
        <f t="shared" si="42"/>
        <v>0</v>
      </c>
      <c r="BI22" s="81">
        <f t="shared" si="43"/>
        <v>0</v>
      </c>
      <c r="BJ22" s="81">
        <f t="shared" si="44"/>
        <v>0</v>
      </c>
      <c r="BK22" s="81">
        <f t="shared" si="45"/>
        <v>0</v>
      </c>
      <c r="BL22" s="81">
        <f t="shared" si="46"/>
        <v>0</v>
      </c>
      <c r="BM22" s="81">
        <f t="shared" si="47"/>
        <v>12</v>
      </c>
      <c r="BN22" s="81">
        <f t="shared" si="48"/>
        <v>0</v>
      </c>
      <c r="BO22" s="81">
        <f t="shared" si="49"/>
        <v>0</v>
      </c>
      <c r="BP22" s="81">
        <f t="shared" si="50"/>
        <v>0</v>
      </c>
      <c r="BQ22" s="81">
        <f t="shared" si="51"/>
        <v>0</v>
      </c>
      <c r="BR22" s="81">
        <f t="shared" si="52"/>
        <v>0</v>
      </c>
      <c r="BS22" s="81">
        <f t="shared" si="53"/>
        <v>0</v>
      </c>
      <c r="BT22" s="81">
        <f t="shared" si="54"/>
        <v>0</v>
      </c>
      <c r="BU22" s="81">
        <f t="shared" si="55"/>
        <v>0</v>
      </c>
      <c r="BV22" s="81">
        <f t="shared" si="56"/>
        <v>0</v>
      </c>
      <c r="BW22" s="81">
        <f t="shared" si="57"/>
        <v>0</v>
      </c>
      <c r="BX22" s="81">
        <f t="shared" si="58"/>
        <v>0</v>
      </c>
      <c r="BY22" s="81">
        <f t="shared" si="59"/>
        <v>0</v>
      </c>
      <c r="BZ22" s="81">
        <f t="shared" si="60"/>
        <v>0</v>
      </c>
      <c r="CA22" s="81">
        <f t="shared" si="61"/>
        <v>0</v>
      </c>
      <c r="CB22" s="81">
        <f t="shared" si="62"/>
        <v>0</v>
      </c>
      <c r="CC22" s="81">
        <f t="shared" si="63"/>
        <v>25</v>
      </c>
      <c r="CD22" s="81">
        <f t="shared" si="64"/>
        <v>0</v>
      </c>
      <c r="CE22" s="81">
        <f t="shared" si="65"/>
        <v>0</v>
      </c>
      <c r="CF22" s="81">
        <f t="shared" si="66"/>
        <v>0</v>
      </c>
      <c r="CG22" s="81">
        <f t="shared" si="67"/>
        <v>0</v>
      </c>
      <c r="CH22" s="81">
        <f t="shared" si="68"/>
        <v>0</v>
      </c>
      <c r="CI22" s="81">
        <f t="shared" si="69"/>
        <v>0</v>
      </c>
      <c r="CJ22" s="81">
        <f t="shared" si="70"/>
        <v>0</v>
      </c>
      <c r="CK22" s="81">
        <f t="shared" si="71"/>
        <v>0</v>
      </c>
      <c r="CL22" s="81">
        <f t="shared" si="72"/>
        <v>0</v>
      </c>
      <c r="CM22" s="81">
        <f t="shared" si="73"/>
        <v>0</v>
      </c>
      <c r="CN22" s="81">
        <f t="shared" si="74"/>
        <v>0</v>
      </c>
      <c r="CO22" s="81">
        <f t="shared" si="75"/>
        <v>0</v>
      </c>
      <c r="CP22" s="81">
        <f t="shared" si="76"/>
        <v>0</v>
      </c>
      <c r="CQ22" s="81">
        <f t="shared" si="77"/>
        <v>0</v>
      </c>
      <c r="CR22" s="81">
        <f t="shared" si="78"/>
        <v>0</v>
      </c>
      <c r="CS22" s="81">
        <f t="shared" si="79"/>
        <v>0</v>
      </c>
      <c r="CT22" s="81">
        <f t="shared" si="80"/>
        <v>0</v>
      </c>
      <c r="CU22" s="81">
        <f t="shared" si="81"/>
        <v>0</v>
      </c>
      <c r="CV22" s="81">
        <f t="shared" si="82"/>
        <v>0</v>
      </c>
      <c r="CW22" s="81">
        <f t="shared" si="83"/>
        <v>0</v>
      </c>
      <c r="CX22" s="81">
        <f t="shared" si="84"/>
        <v>0</v>
      </c>
      <c r="CY22" s="81">
        <f t="shared" si="85"/>
        <v>0</v>
      </c>
      <c r="CZ22" s="81">
        <f t="shared" si="86"/>
        <v>0</v>
      </c>
      <c r="DA22" s="81">
        <f t="shared" si="87"/>
        <v>0</v>
      </c>
      <c r="DB22" s="81">
        <f t="shared" si="88"/>
        <v>0</v>
      </c>
      <c r="DC22" s="81">
        <f t="shared" si="89"/>
        <v>0</v>
      </c>
      <c r="DD22" s="81">
        <f t="shared" si="90"/>
        <v>25</v>
      </c>
      <c r="DE22" s="81">
        <f t="shared" si="91"/>
        <v>0</v>
      </c>
      <c r="DF22" s="81">
        <f t="shared" si="92"/>
        <v>0</v>
      </c>
      <c r="DG22" s="81">
        <f t="shared" si="93"/>
        <v>0</v>
      </c>
      <c r="DH22" s="81">
        <f t="shared" si="94"/>
        <v>0</v>
      </c>
      <c r="DI22" s="81">
        <f t="shared" si="95"/>
        <v>0</v>
      </c>
      <c r="DJ22" s="81">
        <f t="shared" si="96"/>
        <v>0</v>
      </c>
      <c r="DK22" s="81">
        <f t="shared" si="97"/>
        <v>0</v>
      </c>
      <c r="DL22" s="81">
        <f t="shared" si="98"/>
        <v>0</v>
      </c>
      <c r="DM22" s="81">
        <f t="shared" si="99"/>
        <v>32</v>
      </c>
      <c r="DN22" s="81">
        <f t="shared" si="100"/>
        <v>0</v>
      </c>
      <c r="DO22" s="81">
        <f t="shared" si="101"/>
        <v>0</v>
      </c>
      <c r="DP22" s="81">
        <f t="shared" si="102"/>
        <v>0</v>
      </c>
      <c r="DQ22" s="81">
        <f t="shared" si="103"/>
        <v>0</v>
      </c>
      <c r="DR22" s="81">
        <f t="shared" si="104"/>
        <v>0</v>
      </c>
      <c r="DS22" s="81">
        <f t="shared" si="105"/>
        <v>0</v>
      </c>
      <c r="DT22" s="81">
        <f t="shared" si="106"/>
        <v>0</v>
      </c>
      <c r="DU22" s="81">
        <f t="shared" si="107"/>
        <v>0</v>
      </c>
      <c r="DV22" s="81">
        <f t="shared" si="108"/>
        <v>0</v>
      </c>
      <c r="DW22" s="81">
        <f t="shared" si="109"/>
        <v>0</v>
      </c>
      <c r="DX22" s="81">
        <f t="shared" si="110"/>
        <v>0</v>
      </c>
      <c r="DY22" s="81">
        <f t="shared" si="111"/>
        <v>0</v>
      </c>
      <c r="DZ22" s="81">
        <f t="shared" si="112"/>
        <v>0</v>
      </c>
      <c r="EA22" s="81">
        <f t="shared" si="113"/>
        <v>0</v>
      </c>
      <c r="EB22" s="81">
        <f t="shared" si="114"/>
        <v>0</v>
      </c>
      <c r="EC22" s="81">
        <f t="shared" si="115"/>
        <v>0</v>
      </c>
      <c r="ED22" s="81">
        <f t="shared" si="116"/>
        <v>0</v>
      </c>
      <c r="EE22" s="81">
        <f t="shared" si="117"/>
        <v>0</v>
      </c>
      <c r="EF22" s="81">
        <f t="shared" si="118"/>
        <v>0</v>
      </c>
      <c r="EG22" s="81">
        <f t="shared" si="119"/>
        <v>0</v>
      </c>
      <c r="EH22" s="81">
        <f t="shared" si="120"/>
        <v>0</v>
      </c>
      <c r="EI22" s="81">
        <f t="shared" si="121"/>
        <v>0</v>
      </c>
      <c r="EJ22" s="81">
        <f t="shared" si="122"/>
        <v>0</v>
      </c>
      <c r="EK22" s="81">
        <f t="shared" si="123"/>
        <v>0</v>
      </c>
      <c r="EL22" s="81">
        <f t="shared" si="124"/>
        <v>0</v>
      </c>
      <c r="EM22" s="81">
        <f t="shared" si="125"/>
        <v>0</v>
      </c>
      <c r="EN22" s="81">
        <f t="shared" si="126"/>
        <v>0</v>
      </c>
      <c r="EO22" s="81">
        <f t="shared" si="127"/>
        <v>0</v>
      </c>
      <c r="EP22" s="81">
        <f t="shared" si="128"/>
        <v>0</v>
      </c>
      <c r="EQ22" s="81">
        <f t="shared" si="129"/>
        <v>0</v>
      </c>
      <c r="ER22" s="81">
        <f t="shared" si="130"/>
        <v>0</v>
      </c>
      <c r="ES22" s="81">
        <f t="shared" si="131"/>
        <v>0</v>
      </c>
      <c r="ET22" s="81">
        <f t="shared" si="132"/>
        <v>0</v>
      </c>
      <c r="EU22" s="81">
        <f t="shared" si="133"/>
        <v>32</v>
      </c>
      <c r="EV22" s="81"/>
      <c r="EW22" s="81">
        <f t="shared" si="134"/>
        <v>16</v>
      </c>
      <c r="EX22" s="81">
        <f t="shared" si="135"/>
        <v>9</v>
      </c>
      <c r="EY22" s="81"/>
      <c r="EZ22" s="81">
        <f t="shared" si="136"/>
        <v>9</v>
      </c>
      <c r="FA22" s="81" t="e">
        <f>IF(P22=#REF!,IF(J22&lt;#REF!,#REF!,FE22),#REF!)</f>
        <v>#REF!</v>
      </c>
      <c r="FB22" s="81" t="e">
        <f>IF(P22=#REF!,IF(J22&lt;#REF!,0,1))</f>
        <v>#REF!</v>
      </c>
      <c r="FC22" s="81" t="e">
        <f>IF(AND(EZ22&gt;=21,EZ22&lt;&gt;0),EZ22,IF(P22&lt;#REF!,"СТОП",FA22+FB22))</f>
        <v>#REF!</v>
      </c>
      <c r="FD22" s="81"/>
      <c r="FE22" s="81">
        <v>15</v>
      </c>
      <c r="FF22" s="81">
        <v>16</v>
      </c>
      <c r="FG22" s="81"/>
      <c r="FH22" s="82">
        <f t="shared" si="137"/>
        <v>0</v>
      </c>
      <c r="FI22" s="82">
        <f t="shared" si="138"/>
        <v>0</v>
      </c>
      <c r="FJ22" s="82">
        <f t="shared" si="139"/>
        <v>0</v>
      </c>
      <c r="FK22" s="82">
        <f t="shared" si="140"/>
        <v>0</v>
      </c>
      <c r="FL22" s="82">
        <f t="shared" si="141"/>
        <v>0</v>
      </c>
      <c r="FM22" s="82">
        <f t="shared" si="142"/>
        <v>0</v>
      </c>
      <c r="FN22" s="82">
        <f t="shared" si="143"/>
        <v>0</v>
      </c>
      <c r="FO22" s="82">
        <f t="shared" si="144"/>
        <v>0</v>
      </c>
      <c r="FP22" s="82">
        <f t="shared" si="145"/>
        <v>0</v>
      </c>
      <c r="FQ22" s="82">
        <f t="shared" si="146"/>
        <v>0</v>
      </c>
      <c r="FR22" s="82">
        <f t="shared" si="147"/>
        <v>0</v>
      </c>
      <c r="FS22" s="82">
        <f t="shared" si="148"/>
        <v>0</v>
      </c>
      <c r="FT22" s="82">
        <f t="shared" si="149"/>
        <v>0</v>
      </c>
      <c r="FU22" s="82">
        <f t="shared" si="150"/>
        <v>0</v>
      </c>
      <c r="FV22" s="82">
        <f t="shared" si="151"/>
        <v>0</v>
      </c>
      <c r="FW22" s="82">
        <f t="shared" si="152"/>
        <v>5</v>
      </c>
      <c r="FX22" s="82">
        <f t="shared" si="153"/>
        <v>0</v>
      </c>
      <c r="FY22" s="82">
        <f t="shared" si="154"/>
        <v>0</v>
      </c>
      <c r="FZ22" s="82">
        <f t="shared" si="155"/>
        <v>0</v>
      </c>
      <c r="GA22" s="82">
        <f t="shared" si="156"/>
        <v>0</v>
      </c>
      <c r="GB22" s="82">
        <f t="shared" si="157"/>
        <v>0</v>
      </c>
      <c r="GC22" s="82">
        <f t="shared" si="158"/>
        <v>0</v>
      </c>
      <c r="GD22" s="82">
        <f t="shared" si="159"/>
        <v>5</v>
      </c>
      <c r="GE22" s="82">
        <f t="shared" si="160"/>
        <v>0</v>
      </c>
      <c r="GF22" s="82">
        <f t="shared" si="161"/>
        <v>0</v>
      </c>
      <c r="GG22" s="82">
        <f t="shared" si="162"/>
        <v>0</v>
      </c>
      <c r="GH22" s="82">
        <f t="shared" si="163"/>
        <v>0</v>
      </c>
      <c r="GI22" s="82">
        <f t="shared" si="164"/>
        <v>0</v>
      </c>
      <c r="GJ22" s="82">
        <f t="shared" si="165"/>
        <v>0</v>
      </c>
      <c r="GK22" s="82">
        <f t="shared" si="166"/>
        <v>0</v>
      </c>
      <c r="GL22" s="82">
        <f t="shared" si="167"/>
        <v>0</v>
      </c>
      <c r="GM22" s="82">
        <f t="shared" si="168"/>
        <v>12</v>
      </c>
      <c r="GN22" s="82">
        <f t="shared" si="169"/>
        <v>0</v>
      </c>
      <c r="GO22" s="82">
        <f t="shared" si="170"/>
        <v>0</v>
      </c>
      <c r="GP22" s="82">
        <f t="shared" si="171"/>
        <v>0</v>
      </c>
      <c r="GQ22" s="82">
        <f t="shared" si="172"/>
        <v>0</v>
      </c>
      <c r="GR22" s="82">
        <f t="shared" si="173"/>
        <v>0</v>
      </c>
      <c r="GS22" s="82">
        <f t="shared" si="174"/>
        <v>0</v>
      </c>
      <c r="GT22" s="82">
        <f t="shared" si="175"/>
        <v>0</v>
      </c>
      <c r="GU22" s="82">
        <f t="shared" si="176"/>
        <v>0</v>
      </c>
      <c r="GV22" s="82">
        <f t="shared" si="177"/>
        <v>0</v>
      </c>
      <c r="GW22" s="82">
        <f t="shared" si="178"/>
        <v>0</v>
      </c>
      <c r="GX22" s="82">
        <f t="shared" si="179"/>
        <v>0</v>
      </c>
      <c r="GY22" s="82">
        <f t="shared" si="180"/>
        <v>0</v>
      </c>
      <c r="GZ22" s="82">
        <f t="shared" si="181"/>
        <v>0</v>
      </c>
      <c r="HA22" s="82">
        <f t="shared" si="182"/>
        <v>12</v>
      </c>
      <c r="HB22" s="82">
        <f t="shared" si="183"/>
        <v>0</v>
      </c>
      <c r="HC22" s="82">
        <f t="shared" si="184"/>
        <v>0</v>
      </c>
      <c r="HD22" s="82">
        <f t="shared" si="185"/>
        <v>0</v>
      </c>
      <c r="HE22" s="82">
        <f t="shared" si="186"/>
        <v>0</v>
      </c>
      <c r="HF22" s="82">
        <f t="shared" si="187"/>
        <v>0</v>
      </c>
      <c r="HG22" s="82">
        <f t="shared" si="188"/>
        <v>0</v>
      </c>
      <c r="HH22" s="82">
        <f t="shared" si="189"/>
        <v>0</v>
      </c>
      <c r="HI22" s="82">
        <f t="shared" si="190"/>
        <v>0</v>
      </c>
      <c r="HJ22" s="82">
        <f t="shared" si="191"/>
        <v>0</v>
      </c>
      <c r="HK22" s="82">
        <f t="shared" si="192"/>
        <v>0</v>
      </c>
      <c r="HL22" s="82">
        <f t="shared" si="193"/>
        <v>0</v>
      </c>
      <c r="HM22" s="82">
        <f t="shared" si="194"/>
        <v>0</v>
      </c>
      <c r="HN22" s="82">
        <f t="shared" si="195"/>
        <v>0</v>
      </c>
      <c r="HO22" s="82">
        <f t="shared" si="196"/>
        <v>0</v>
      </c>
      <c r="HP22" s="82">
        <f t="shared" si="197"/>
        <v>0</v>
      </c>
      <c r="HQ22" s="82">
        <f t="shared" si="198"/>
        <v>63</v>
      </c>
      <c r="HR22" s="82">
        <f t="shared" si="199"/>
        <v>0</v>
      </c>
      <c r="HS22" s="82">
        <f t="shared" si="200"/>
        <v>0</v>
      </c>
      <c r="HT22" s="82">
        <f t="shared" si="201"/>
        <v>0</v>
      </c>
      <c r="HU22" s="82">
        <f t="shared" si="202"/>
        <v>0</v>
      </c>
      <c r="HV22" s="82">
        <f t="shared" si="203"/>
        <v>0</v>
      </c>
      <c r="HW22" s="82">
        <f t="shared" si="204"/>
        <v>0</v>
      </c>
      <c r="HX22" s="82">
        <f t="shared" si="205"/>
        <v>63</v>
      </c>
      <c r="HY22" s="82">
        <f t="shared" si="206"/>
        <v>0</v>
      </c>
      <c r="HZ22" s="82">
        <f t="shared" si="207"/>
        <v>0</v>
      </c>
      <c r="IA22" s="82">
        <f t="shared" si="208"/>
        <v>0</v>
      </c>
      <c r="IB22" s="82">
        <f t="shared" si="209"/>
        <v>0</v>
      </c>
      <c r="IC22" s="82">
        <f t="shared" si="210"/>
        <v>0</v>
      </c>
      <c r="ID22" s="82">
        <f t="shared" si="211"/>
        <v>0</v>
      </c>
      <c r="IE22" s="82">
        <f t="shared" si="212"/>
        <v>0</v>
      </c>
      <c r="IF22" s="82">
        <f t="shared" si="213"/>
        <v>0</v>
      </c>
      <c r="IG22" s="82">
        <f t="shared" si="214"/>
        <v>80</v>
      </c>
      <c r="IH22" s="82">
        <f t="shared" si="215"/>
        <v>0</v>
      </c>
      <c r="II22" s="82">
        <f t="shared" si="216"/>
        <v>0</v>
      </c>
      <c r="IJ22" s="82">
        <f t="shared" si="217"/>
        <v>0</v>
      </c>
      <c r="IK22" s="82">
        <f t="shared" si="218"/>
        <v>0</v>
      </c>
      <c r="IL22" s="82">
        <f t="shared" si="219"/>
        <v>0</v>
      </c>
      <c r="IM22" s="82">
        <f t="shared" si="220"/>
        <v>0</v>
      </c>
      <c r="IN22" s="82">
        <f t="shared" si="221"/>
        <v>0</v>
      </c>
      <c r="IO22" s="82">
        <f t="shared" si="222"/>
        <v>0</v>
      </c>
      <c r="IP22" s="82">
        <f t="shared" si="223"/>
        <v>0</v>
      </c>
      <c r="IQ22" s="82">
        <f t="shared" si="224"/>
        <v>0</v>
      </c>
      <c r="IR22" s="82">
        <f t="shared" si="225"/>
        <v>0</v>
      </c>
      <c r="IS22" s="82">
        <f t="shared" si="226"/>
        <v>0</v>
      </c>
      <c r="IT22" s="82">
        <f t="shared" si="227"/>
        <v>0</v>
      </c>
      <c r="IU22" s="82">
        <f t="shared" si="228"/>
        <v>80</v>
      </c>
      <c r="IV22" s="81"/>
    </row>
    <row r="23" spans="1:256" s="84" customFormat="1" ht="99">
      <c r="A23" s="57">
        <v>14</v>
      </c>
      <c r="B23" s="95">
        <v>54</v>
      </c>
      <c r="C23" s="86" t="s">
        <v>225</v>
      </c>
      <c r="D23" s="89" t="s">
        <v>28</v>
      </c>
      <c r="E23" s="66" t="s">
        <v>260</v>
      </c>
      <c r="F23" s="58" t="s">
        <v>261</v>
      </c>
      <c r="G23" s="57" t="s">
        <v>36</v>
      </c>
      <c r="H23" s="44">
        <v>14</v>
      </c>
      <c r="I23" s="101">
        <v>7</v>
      </c>
      <c r="J23" s="101">
        <v>13</v>
      </c>
      <c r="K23" s="45">
        <v>8</v>
      </c>
      <c r="L23" s="46">
        <v>14</v>
      </c>
      <c r="M23" s="101">
        <v>7</v>
      </c>
      <c r="N23" s="101">
        <v>11</v>
      </c>
      <c r="O23" s="62">
        <v>10</v>
      </c>
      <c r="P23" s="153">
        <f t="shared" si="0"/>
        <v>32</v>
      </c>
      <c r="Q23" s="85">
        <f t="shared" si="1"/>
        <v>15</v>
      </c>
      <c r="R23" s="81"/>
      <c r="S23" s="80"/>
      <c r="T23" s="81">
        <f t="shared" si="2"/>
        <v>0</v>
      </c>
      <c r="U23" s="81">
        <f t="shared" si="3"/>
        <v>0</v>
      </c>
      <c r="V23" s="81">
        <f t="shared" si="4"/>
        <v>0</v>
      </c>
      <c r="W23" s="81">
        <f t="shared" si="5"/>
        <v>0</v>
      </c>
      <c r="X23" s="81">
        <f t="shared" si="6"/>
        <v>0</v>
      </c>
      <c r="Y23" s="81">
        <f t="shared" si="7"/>
        <v>0</v>
      </c>
      <c r="Z23" s="81">
        <f t="shared" si="8"/>
        <v>0</v>
      </c>
      <c r="AA23" s="81">
        <f t="shared" si="9"/>
        <v>0</v>
      </c>
      <c r="AB23" s="81">
        <f t="shared" si="10"/>
        <v>0</v>
      </c>
      <c r="AC23" s="81">
        <f t="shared" si="11"/>
        <v>0</v>
      </c>
      <c r="AD23" s="81">
        <f t="shared" si="12"/>
        <v>0</v>
      </c>
      <c r="AE23" s="81">
        <f t="shared" si="13"/>
        <v>0</v>
      </c>
      <c r="AF23" s="81">
        <f t="shared" si="14"/>
        <v>0</v>
      </c>
      <c r="AG23" s="81">
        <f t="shared" si="15"/>
        <v>7</v>
      </c>
      <c r="AH23" s="81">
        <f t="shared" si="16"/>
        <v>0</v>
      </c>
      <c r="AI23" s="81">
        <f t="shared" si="17"/>
        <v>0</v>
      </c>
      <c r="AJ23" s="81">
        <f t="shared" si="18"/>
        <v>0</v>
      </c>
      <c r="AK23" s="81">
        <f t="shared" si="19"/>
        <v>0</v>
      </c>
      <c r="AL23" s="81">
        <f t="shared" si="20"/>
        <v>0</v>
      </c>
      <c r="AM23" s="81">
        <f t="shared" si="21"/>
        <v>0</v>
      </c>
      <c r="AN23" s="81">
        <f t="shared" si="22"/>
        <v>0</v>
      </c>
      <c r="AO23" s="81">
        <f t="shared" si="23"/>
        <v>0</v>
      </c>
      <c r="AP23" s="81">
        <f t="shared" si="24"/>
        <v>7</v>
      </c>
      <c r="AQ23" s="81">
        <f t="shared" si="25"/>
        <v>0</v>
      </c>
      <c r="AR23" s="81">
        <f t="shared" si="26"/>
        <v>0</v>
      </c>
      <c r="AS23" s="81">
        <f t="shared" si="27"/>
        <v>0</v>
      </c>
      <c r="AT23" s="81">
        <f t="shared" si="28"/>
        <v>0</v>
      </c>
      <c r="AU23" s="81">
        <f t="shared" si="29"/>
        <v>0</v>
      </c>
      <c r="AV23" s="81">
        <f t="shared" si="30"/>
        <v>0</v>
      </c>
      <c r="AW23" s="81">
        <f t="shared" si="31"/>
        <v>0</v>
      </c>
      <c r="AX23" s="81">
        <f t="shared" si="32"/>
        <v>0</v>
      </c>
      <c r="AY23" s="81">
        <f t="shared" si="33"/>
        <v>0</v>
      </c>
      <c r="AZ23" s="81">
        <f t="shared" si="34"/>
        <v>0</v>
      </c>
      <c r="BA23" s="81">
        <f t="shared" si="35"/>
        <v>0</v>
      </c>
      <c r="BB23" s="81">
        <f t="shared" si="36"/>
        <v>0</v>
      </c>
      <c r="BC23" s="81">
        <f t="shared" si="37"/>
        <v>8</v>
      </c>
      <c r="BD23" s="81">
        <f t="shared" si="38"/>
        <v>0</v>
      </c>
      <c r="BE23" s="81">
        <f t="shared" si="39"/>
        <v>0</v>
      </c>
      <c r="BF23" s="81">
        <f t="shared" si="40"/>
        <v>0</v>
      </c>
      <c r="BG23" s="81">
        <f t="shared" si="41"/>
        <v>0</v>
      </c>
      <c r="BH23" s="81">
        <f t="shared" si="42"/>
        <v>0</v>
      </c>
      <c r="BI23" s="81">
        <f t="shared" si="43"/>
        <v>0</v>
      </c>
      <c r="BJ23" s="81">
        <f t="shared" si="44"/>
        <v>0</v>
      </c>
      <c r="BK23" s="81">
        <f t="shared" si="45"/>
        <v>0</v>
      </c>
      <c r="BL23" s="81">
        <f t="shared" si="46"/>
        <v>0</v>
      </c>
      <c r="BM23" s="81">
        <f t="shared" si="47"/>
        <v>8</v>
      </c>
      <c r="BN23" s="81">
        <f t="shared" si="48"/>
        <v>0</v>
      </c>
      <c r="BO23" s="81">
        <f t="shared" si="49"/>
        <v>0</v>
      </c>
      <c r="BP23" s="81">
        <f t="shared" si="50"/>
        <v>0</v>
      </c>
      <c r="BQ23" s="81">
        <f t="shared" si="51"/>
        <v>0</v>
      </c>
      <c r="BR23" s="81">
        <f t="shared" si="52"/>
        <v>0</v>
      </c>
      <c r="BS23" s="81">
        <f t="shared" si="53"/>
        <v>0</v>
      </c>
      <c r="BT23" s="81">
        <f t="shared" si="54"/>
        <v>0</v>
      </c>
      <c r="BU23" s="81">
        <f t="shared" si="55"/>
        <v>0</v>
      </c>
      <c r="BV23" s="81">
        <f t="shared" si="56"/>
        <v>0</v>
      </c>
      <c r="BW23" s="81">
        <f t="shared" si="57"/>
        <v>0</v>
      </c>
      <c r="BX23" s="81">
        <f t="shared" si="58"/>
        <v>0</v>
      </c>
      <c r="BY23" s="81">
        <f t="shared" si="59"/>
        <v>0</v>
      </c>
      <c r="BZ23" s="81">
        <f t="shared" si="60"/>
        <v>0</v>
      </c>
      <c r="CA23" s="81">
        <f t="shared" si="61"/>
        <v>27</v>
      </c>
      <c r="CB23" s="81">
        <f t="shared" si="62"/>
        <v>0</v>
      </c>
      <c r="CC23" s="81">
        <f t="shared" si="63"/>
        <v>0</v>
      </c>
      <c r="CD23" s="81">
        <f t="shared" si="64"/>
        <v>0</v>
      </c>
      <c r="CE23" s="81">
        <f t="shared" si="65"/>
        <v>0</v>
      </c>
      <c r="CF23" s="81">
        <f t="shared" si="66"/>
        <v>0</v>
      </c>
      <c r="CG23" s="81">
        <f t="shared" si="67"/>
        <v>0</v>
      </c>
      <c r="CH23" s="81">
        <f t="shared" si="68"/>
        <v>0</v>
      </c>
      <c r="CI23" s="81">
        <f t="shared" si="69"/>
        <v>0</v>
      </c>
      <c r="CJ23" s="81">
        <f t="shared" si="70"/>
        <v>0</v>
      </c>
      <c r="CK23" s="81">
        <f t="shared" si="71"/>
        <v>0</v>
      </c>
      <c r="CL23" s="81">
        <f t="shared" si="72"/>
        <v>0</v>
      </c>
      <c r="CM23" s="81">
        <f t="shared" si="73"/>
        <v>0</v>
      </c>
      <c r="CN23" s="81">
        <f t="shared" si="74"/>
        <v>0</v>
      </c>
      <c r="CO23" s="81">
        <f t="shared" si="75"/>
        <v>0</v>
      </c>
      <c r="CP23" s="81">
        <f t="shared" si="76"/>
        <v>0</v>
      </c>
      <c r="CQ23" s="81">
        <f t="shared" si="77"/>
        <v>0</v>
      </c>
      <c r="CR23" s="81">
        <f t="shared" si="78"/>
        <v>0</v>
      </c>
      <c r="CS23" s="81">
        <f t="shared" si="79"/>
        <v>0</v>
      </c>
      <c r="CT23" s="81">
        <f t="shared" si="80"/>
        <v>0</v>
      </c>
      <c r="CU23" s="81">
        <f t="shared" si="81"/>
        <v>0</v>
      </c>
      <c r="CV23" s="81">
        <f t="shared" si="82"/>
        <v>0</v>
      </c>
      <c r="CW23" s="81">
        <f t="shared" si="83"/>
        <v>0</v>
      </c>
      <c r="CX23" s="81">
        <f t="shared" si="84"/>
        <v>0</v>
      </c>
      <c r="CY23" s="81">
        <f t="shared" si="85"/>
        <v>0</v>
      </c>
      <c r="CZ23" s="81">
        <f t="shared" si="86"/>
        <v>0</v>
      </c>
      <c r="DA23" s="81">
        <f t="shared" si="87"/>
        <v>0</v>
      </c>
      <c r="DB23" s="81">
        <f t="shared" si="88"/>
        <v>0</v>
      </c>
      <c r="DC23" s="81">
        <f t="shared" si="89"/>
        <v>0</v>
      </c>
      <c r="DD23" s="81">
        <f t="shared" si="90"/>
        <v>27</v>
      </c>
      <c r="DE23" s="81">
        <f t="shared" si="91"/>
        <v>0</v>
      </c>
      <c r="DF23" s="81">
        <f t="shared" si="92"/>
        <v>0</v>
      </c>
      <c r="DG23" s="81">
        <f t="shared" si="93"/>
        <v>0</v>
      </c>
      <c r="DH23" s="81">
        <f t="shared" si="94"/>
        <v>0</v>
      </c>
      <c r="DI23" s="81">
        <f t="shared" si="95"/>
        <v>0</v>
      </c>
      <c r="DJ23" s="81">
        <f t="shared" si="96"/>
        <v>0</v>
      </c>
      <c r="DK23" s="81">
        <f t="shared" si="97"/>
        <v>0</v>
      </c>
      <c r="DL23" s="81">
        <f t="shared" si="98"/>
        <v>0</v>
      </c>
      <c r="DM23" s="81">
        <f t="shared" si="99"/>
        <v>0</v>
      </c>
      <c r="DN23" s="81">
        <f t="shared" si="100"/>
        <v>0</v>
      </c>
      <c r="DO23" s="81">
        <f t="shared" si="101"/>
        <v>0</v>
      </c>
      <c r="DP23" s="81">
        <f t="shared" si="102"/>
        <v>0</v>
      </c>
      <c r="DQ23" s="81">
        <f t="shared" si="103"/>
        <v>28</v>
      </c>
      <c r="DR23" s="81">
        <f t="shared" si="104"/>
        <v>0</v>
      </c>
      <c r="DS23" s="81">
        <f t="shared" si="105"/>
        <v>0</v>
      </c>
      <c r="DT23" s="81">
        <f t="shared" si="106"/>
        <v>0</v>
      </c>
      <c r="DU23" s="81">
        <f t="shared" si="107"/>
        <v>0</v>
      </c>
      <c r="DV23" s="81">
        <f t="shared" si="108"/>
        <v>0</v>
      </c>
      <c r="DW23" s="81">
        <f t="shared" si="109"/>
        <v>0</v>
      </c>
      <c r="DX23" s="81">
        <f t="shared" si="110"/>
        <v>0</v>
      </c>
      <c r="DY23" s="81">
        <f t="shared" si="111"/>
        <v>0</v>
      </c>
      <c r="DZ23" s="81">
        <f t="shared" si="112"/>
        <v>0</v>
      </c>
      <c r="EA23" s="81">
        <f t="shared" si="113"/>
        <v>0</v>
      </c>
      <c r="EB23" s="81">
        <f t="shared" si="114"/>
        <v>0</v>
      </c>
      <c r="EC23" s="81">
        <f t="shared" si="115"/>
        <v>0</v>
      </c>
      <c r="ED23" s="81">
        <f t="shared" si="116"/>
        <v>0</v>
      </c>
      <c r="EE23" s="81">
        <f t="shared" si="117"/>
        <v>0</v>
      </c>
      <c r="EF23" s="81">
        <f t="shared" si="118"/>
        <v>0</v>
      </c>
      <c r="EG23" s="81">
        <f t="shared" si="119"/>
        <v>0</v>
      </c>
      <c r="EH23" s="81">
        <f t="shared" si="120"/>
        <v>0</v>
      </c>
      <c r="EI23" s="81">
        <f t="shared" si="121"/>
        <v>0</v>
      </c>
      <c r="EJ23" s="81">
        <f t="shared" si="122"/>
        <v>0</v>
      </c>
      <c r="EK23" s="81">
        <f t="shared" si="123"/>
        <v>0</v>
      </c>
      <c r="EL23" s="81">
        <f t="shared" si="124"/>
        <v>0</v>
      </c>
      <c r="EM23" s="81">
        <f t="shared" si="125"/>
        <v>0</v>
      </c>
      <c r="EN23" s="81">
        <f t="shared" si="126"/>
        <v>0</v>
      </c>
      <c r="EO23" s="81">
        <f t="shared" si="127"/>
        <v>0</v>
      </c>
      <c r="EP23" s="81">
        <f t="shared" si="128"/>
        <v>0</v>
      </c>
      <c r="EQ23" s="81">
        <f t="shared" si="129"/>
        <v>0</v>
      </c>
      <c r="ER23" s="81">
        <f t="shared" si="130"/>
        <v>0</v>
      </c>
      <c r="ES23" s="81">
        <f t="shared" si="131"/>
        <v>0</v>
      </c>
      <c r="ET23" s="81">
        <f t="shared" si="132"/>
        <v>0</v>
      </c>
      <c r="EU23" s="81">
        <f t="shared" si="133"/>
        <v>28</v>
      </c>
      <c r="EV23" s="81"/>
      <c r="EW23" s="81">
        <f t="shared" si="134"/>
        <v>14</v>
      </c>
      <c r="EX23" s="81">
        <f t="shared" si="135"/>
        <v>13</v>
      </c>
      <c r="EY23" s="81"/>
      <c r="EZ23" s="81">
        <f t="shared" si="136"/>
        <v>13</v>
      </c>
      <c r="FA23" s="81" t="e">
        <f>IF(P23=#REF!,IF(J23&lt;#REF!,#REF!,FE23),#REF!)</f>
        <v>#REF!</v>
      </c>
      <c r="FB23" s="81" t="e">
        <f>IF(P23=#REF!,IF(J23&lt;#REF!,0,1))</f>
        <v>#REF!</v>
      </c>
      <c r="FC23" s="81" t="e">
        <f>IF(AND(EZ23&gt;=21,EZ23&lt;&gt;0),EZ23,IF(P23&lt;#REF!,"СТОП",FA23+FB23))</f>
        <v>#REF!</v>
      </c>
      <c r="FD23" s="81"/>
      <c r="FE23" s="81">
        <v>15</v>
      </c>
      <c r="FF23" s="81">
        <v>16</v>
      </c>
      <c r="FG23" s="81"/>
      <c r="FH23" s="82">
        <f t="shared" si="137"/>
        <v>0</v>
      </c>
      <c r="FI23" s="82">
        <f t="shared" si="138"/>
        <v>0</v>
      </c>
      <c r="FJ23" s="82">
        <f t="shared" si="139"/>
        <v>0</v>
      </c>
      <c r="FK23" s="82">
        <f t="shared" si="140"/>
        <v>0</v>
      </c>
      <c r="FL23" s="82">
        <f t="shared" si="141"/>
        <v>0</v>
      </c>
      <c r="FM23" s="82">
        <f t="shared" si="142"/>
        <v>0</v>
      </c>
      <c r="FN23" s="82">
        <f t="shared" si="143"/>
        <v>0</v>
      </c>
      <c r="FO23" s="82">
        <f t="shared" si="144"/>
        <v>0</v>
      </c>
      <c r="FP23" s="82">
        <f t="shared" si="145"/>
        <v>0</v>
      </c>
      <c r="FQ23" s="82">
        <f t="shared" si="146"/>
        <v>0</v>
      </c>
      <c r="FR23" s="82">
        <f t="shared" si="147"/>
        <v>0</v>
      </c>
      <c r="FS23" s="82">
        <f t="shared" si="148"/>
        <v>0</v>
      </c>
      <c r="FT23" s="82">
        <f t="shared" si="149"/>
        <v>0</v>
      </c>
      <c r="FU23" s="82">
        <f t="shared" si="150"/>
        <v>7</v>
      </c>
      <c r="FV23" s="82">
        <f t="shared" si="151"/>
        <v>0</v>
      </c>
      <c r="FW23" s="82">
        <f t="shared" si="152"/>
        <v>0</v>
      </c>
      <c r="FX23" s="82">
        <f t="shared" si="153"/>
        <v>0</v>
      </c>
      <c r="FY23" s="82">
        <f t="shared" si="154"/>
        <v>0</v>
      </c>
      <c r="FZ23" s="82">
        <f t="shared" si="155"/>
        <v>0</v>
      </c>
      <c r="GA23" s="82">
        <f t="shared" si="156"/>
        <v>0</v>
      </c>
      <c r="GB23" s="82">
        <f t="shared" si="157"/>
        <v>0</v>
      </c>
      <c r="GC23" s="82">
        <f t="shared" si="158"/>
        <v>0</v>
      </c>
      <c r="GD23" s="82">
        <f t="shared" si="159"/>
        <v>7</v>
      </c>
      <c r="GE23" s="82">
        <f t="shared" si="160"/>
        <v>0</v>
      </c>
      <c r="GF23" s="82">
        <f t="shared" si="161"/>
        <v>0</v>
      </c>
      <c r="GG23" s="82">
        <f t="shared" si="162"/>
        <v>0</v>
      </c>
      <c r="GH23" s="82">
        <f t="shared" si="163"/>
        <v>0</v>
      </c>
      <c r="GI23" s="82">
        <f t="shared" si="164"/>
        <v>0</v>
      </c>
      <c r="GJ23" s="82">
        <f t="shared" si="165"/>
        <v>0</v>
      </c>
      <c r="GK23" s="82">
        <f t="shared" si="166"/>
        <v>0</v>
      </c>
      <c r="GL23" s="82">
        <f t="shared" si="167"/>
        <v>0</v>
      </c>
      <c r="GM23" s="82">
        <f t="shared" si="168"/>
        <v>0</v>
      </c>
      <c r="GN23" s="82">
        <f t="shared" si="169"/>
        <v>0</v>
      </c>
      <c r="GO23" s="82">
        <f t="shared" si="170"/>
        <v>0</v>
      </c>
      <c r="GP23" s="82">
        <f t="shared" si="171"/>
        <v>0</v>
      </c>
      <c r="GQ23" s="82">
        <f t="shared" si="172"/>
        <v>8</v>
      </c>
      <c r="GR23" s="82">
        <f t="shared" si="173"/>
        <v>0</v>
      </c>
      <c r="GS23" s="82">
        <f t="shared" si="174"/>
        <v>0</v>
      </c>
      <c r="GT23" s="82">
        <f t="shared" si="175"/>
        <v>0</v>
      </c>
      <c r="GU23" s="82">
        <f t="shared" si="176"/>
        <v>0</v>
      </c>
      <c r="GV23" s="82">
        <f t="shared" si="177"/>
        <v>0</v>
      </c>
      <c r="GW23" s="82">
        <f t="shared" si="178"/>
        <v>0</v>
      </c>
      <c r="GX23" s="82">
        <f t="shared" si="179"/>
        <v>0</v>
      </c>
      <c r="GY23" s="82">
        <f t="shared" si="180"/>
        <v>0</v>
      </c>
      <c r="GZ23" s="82">
        <f t="shared" si="181"/>
        <v>0</v>
      </c>
      <c r="HA23" s="82">
        <f t="shared" si="182"/>
        <v>8</v>
      </c>
      <c r="HB23" s="82">
        <f t="shared" si="183"/>
        <v>0</v>
      </c>
      <c r="HC23" s="82">
        <f t="shared" si="184"/>
        <v>0</v>
      </c>
      <c r="HD23" s="82">
        <f t="shared" si="185"/>
        <v>0</v>
      </c>
      <c r="HE23" s="82">
        <f t="shared" si="186"/>
        <v>0</v>
      </c>
      <c r="HF23" s="82">
        <f t="shared" si="187"/>
        <v>0</v>
      </c>
      <c r="HG23" s="82">
        <f t="shared" si="188"/>
        <v>0</v>
      </c>
      <c r="HH23" s="82">
        <f t="shared" si="189"/>
        <v>0</v>
      </c>
      <c r="HI23" s="82">
        <f t="shared" si="190"/>
        <v>0</v>
      </c>
      <c r="HJ23" s="82">
        <f t="shared" si="191"/>
        <v>0</v>
      </c>
      <c r="HK23" s="82">
        <f t="shared" si="192"/>
        <v>0</v>
      </c>
      <c r="HL23" s="82">
        <f t="shared" si="193"/>
        <v>0</v>
      </c>
      <c r="HM23" s="82">
        <f t="shared" si="194"/>
        <v>0</v>
      </c>
      <c r="HN23" s="82">
        <f t="shared" si="195"/>
        <v>0</v>
      </c>
      <c r="HO23" s="82">
        <f t="shared" si="196"/>
        <v>68</v>
      </c>
      <c r="HP23" s="82">
        <f t="shared" si="197"/>
        <v>0</v>
      </c>
      <c r="HQ23" s="82">
        <f t="shared" si="198"/>
        <v>0</v>
      </c>
      <c r="HR23" s="82">
        <f t="shared" si="199"/>
        <v>0</v>
      </c>
      <c r="HS23" s="82">
        <f t="shared" si="200"/>
        <v>0</v>
      </c>
      <c r="HT23" s="82">
        <f t="shared" si="201"/>
        <v>0</v>
      </c>
      <c r="HU23" s="82">
        <f t="shared" si="202"/>
        <v>0</v>
      </c>
      <c r="HV23" s="82">
        <f t="shared" si="203"/>
        <v>0</v>
      </c>
      <c r="HW23" s="82">
        <f t="shared" si="204"/>
        <v>0</v>
      </c>
      <c r="HX23" s="82">
        <f t="shared" si="205"/>
        <v>68</v>
      </c>
      <c r="HY23" s="82">
        <f t="shared" si="206"/>
        <v>0</v>
      </c>
      <c r="HZ23" s="82">
        <f t="shared" si="207"/>
        <v>0</v>
      </c>
      <c r="IA23" s="82">
        <f t="shared" si="208"/>
        <v>0</v>
      </c>
      <c r="IB23" s="82">
        <f t="shared" si="209"/>
        <v>0</v>
      </c>
      <c r="IC23" s="82">
        <f t="shared" si="210"/>
        <v>0</v>
      </c>
      <c r="ID23" s="82">
        <f t="shared" si="211"/>
        <v>0</v>
      </c>
      <c r="IE23" s="82">
        <f t="shared" si="212"/>
        <v>0</v>
      </c>
      <c r="IF23" s="82">
        <f t="shared" si="213"/>
        <v>0</v>
      </c>
      <c r="IG23" s="82">
        <f t="shared" si="214"/>
        <v>0</v>
      </c>
      <c r="IH23" s="82">
        <f t="shared" si="215"/>
        <v>0</v>
      </c>
      <c r="II23" s="82">
        <f t="shared" si="216"/>
        <v>0</v>
      </c>
      <c r="IJ23" s="82">
        <f t="shared" si="217"/>
        <v>0</v>
      </c>
      <c r="IK23" s="82">
        <f t="shared" si="218"/>
        <v>70</v>
      </c>
      <c r="IL23" s="82">
        <f t="shared" si="219"/>
        <v>0</v>
      </c>
      <c r="IM23" s="82">
        <f t="shared" si="220"/>
        <v>0</v>
      </c>
      <c r="IN23" s="82">
        <f t="shared" si="221"/>
        <v>0</v>
      </c>
      <c r="IO23" s="82">
        <f t="shared" si="222"/>
        <v>0</v>
      </c>
      <c r="IP23" s="82">
        <f t="shared" si="223"/>
        <v>0</v>
      </c>
      <c r="IQ23" s="82">
        <f t="shared" si="224"/>
        <v>0</v>
      </c>
      <c r="IR23" s="82">
        <f t="shared" si="225"/>
        <v>0</v>
      </c>
      <c r="IS23" s="82">
        <f t="shared" si="226"/>
        <v>0</v>
      </c>
      <c r="IT23" s="82">
        <f t="shared" si="227"/>
        <v>0</v>
      </c>
      <c r="IU23" s="82">
        <f t="shared" si="228"/>
        <v>70</v>
      </c>
      <c r="IV23" s="81"/>
    </row>
    <row r="24" spans="1:256" s="84" customFormat="1" ht="99">
      <c r="A24" s="57">
        <v>15</v>
      </c>
      <c r="B24" s="95">
        <v>152</v>
      </c>
      <c r="C24" s="86" t="s">
        <v>103</v>
      </c>
      <c r="D24" s="89" t="s">
        <v>28</v>
      </c>
      <c r="E24" s="66" t="s">
        <v>102</v>
      </c>
      <c r="F24" s="58" t="s">
        <v>265</v>
      </c>
      <c r="G24" s="57" t="s">
        <v>36</v>
      </c>
      <c r="H24" s="44">
        <v>11</v>
      </c>
      <c r="I24" s="101">
        <v>10</v>
      </c>
      <c r="J24" s="101" t="s">
        <v>4</v>
      </c>
      <c r="K24" s="45">
        <v>0</v>
      </c>
      <c r="L24" s="46">
        <v>16</v>
      </c>
      <c r="M24" s="101">
        <v>5</v>
      </c>
      <c r="N24" s="101">
        <v>10</v>
      </c>
      <c r="O24" s="62">
        <v>11</v>
      </c>
      <c r="P24" s="153">
        <f t="shared" si="0"/>
        <v>26</v>
      </c>
      <c r="Q24" s="85">
        <f t="shared" si="1"/>
        <v>10</v>
      </c>
      <c r="R24" s="81"/>
      <c r="S24" s="80"/>
      <c r="T24" s="81">
        <f t="shared" si="2"/>
        <v>0</v>
      </c>
      <c r="U24" s="81">
        <f t="shared" si="3"/>
        <v>0</v>
      </c>
      <c r="V24" s="81">
        <f t="shared" si="4"/>
        <v>0</v>
      </c>
      <c r="W24" s="81">
        <f t="shared" si="5"/>
        <v>0</v>
      </c>
      <c r="X24" s="81">
        <f t="shared" si="6"/>
        <v>0</v>
      </c>
      <c r="Y24" s="81">
        <f t="shared" si="7"/>
        <v>0</v>
      </c>
      <c r="Z24" s="81">
        <f t="shared" si="8"/>
        <v>0</v>
      </c>
      <c r="AA24" s="81">
        <f t="shared" si="9"/>
        <v>0</v>
      </c>
      <c r="AB24" s="81">
        <f t="shared" si="10"/>
        <v>0</v>
      </c>
      <c r="AC24" s="81">
        <f t="shared" si="11"/>
        <v>0</v>
      </c>
      <c r="AD24" s="81">
        <f t="shared" si="12"/>
        <v>10</v>
      </c>
      <c r="AE24" s="81">
        <f t="shared" si="13"/>
        <v>0</v>
      </c>
      <c r="AF24" s="81">
        <f t="shared" si="14"/>
        <v>0</v>
      </c>
      <c r="AG24" s="81">
        <f t="shared" si="15"/>
        <v>0</v>
      </c>
      <c r="AH24" s="81">
        <f t="shared" si="16"/>
        <v>0</v>
      </c>
      <c r="AI24" s="81">
        <f t="shared" si="17"/>
        <v>0</v>
      </c>
      <c r="AJ24" s="81">
        <f t="shared" si="18"/>
        <v>0</v>
      </c>
      <c r="AK24" s="81">
        <f t="shared" si="19"/>
        <v>0</v>
      </c>
      <c r="AL24" s="81">
        <f t="shared" si="20"/>
        <v>0</v>
      </c>
      <c r="AM24" s="81">
        <f t="shared" si="21"/>
        <v>0</v>
      </c>
      <c r="AN24" s="81">
        <f t="shared" si="22"/>
        <v>0</v>
      </c>
      <c r="AO24" s="81">
        <f t="shared" si="23"/>
        <v>0</v>
      </c>
      <c r="AP24" s="81">
        <f t="shared" si="24"/>
        <v>10</v>
      </c>
      <c r="AQ24" s="81">
        <f t="shared" si="25"/>
        <v>0</v>
      </c>
      <c r="AR24" s="81">
        <f t="shared" si="26"/>
        <v>0</v>
      </c>
      <c r="AS24" s="81">
        <f t="shared" si="27"/>
        <v>0</v>
      </c>
      <c r="AT24" s="81">
        <f t="shared" si="28"/>
        <v>0</v>
      </c>
      <c r="AU24" s="81">
        <f t="shared" si="29"/>
        <v>0</v>
      </c>
      <c r="AV24" s="81">
        <f t="shared" si="30"/>
        <v>0</v>
      </c>
      <c r="AW24" s="81">
        <f t="shared" si="31"/>
        <v>0</v>
      </c>
      <c r="AX24" s="81">
        <f t="shared" si="32"/>
        <v>0</v>
      </c>
      <c r="AY24" s="81">
        <f t="shared" si="33"/>
        <v>0</v>
      </c>
      <c r="AZ24" s="81">
        <f t="shared" si="34"/>
        <v>0</v>
      </c>
      <c r="BA24" s="81">
        <f t="shared" si="35"/>
        <v>0</v>
      </c>
      <c r="BB24" s="81">
        <f t="shared" si="36"/>
        <v>0</v>
      </c>
      <c r="BC24" s="81">
        <f t="shared" si="37"/>
        <v>0</v>
      </c>
      <c r="BD24" s="81">
        <f t="shared" si="38"/>
        <v>0</v>
      </c>
      <c r="BE24" s="81">
        <f t="shared" si="39"/>
        <v>0</v>
      </c>
      <c r="BF24" s="81">
        <f t="shared" si="40"/>
        <v>0</v>
      </c>
      <c r="BG24" s="81">
        <f t="shared" si="41"/>
        <v>0</v>
      </c>
      <c r="BH24" s="81">
        <f t="shared" si="42"/>
        <v>0</v>
      </c>
      <c r="BI24" s="81">
        <f t="shared" si="43"/>
        <v>0</v>
      </c>
      <c r="BJ24" s="81">
        <f t="shared" si="44"/>
        <v>0</v>
      </c>
      <c r="BK24" s="81">
        <f t="shared" si="45"/>
        <v>0</v>
      </c>
      <c r="BL24" s="81">
        <f t="shared" si="46"/>
        <v>0</v>
      </c>
      <c r="BM24" s="81">
        <f t="shared" si="47"/>
        <v>0</v>
      </c>
      <c r="BN24" s="81">
        <f t="shared" si="48"/>
        <v>0</v>
      </c>
      <c r="BO24" s="81">
        <f t="shared" si="49"/>
        <v>0</v>
      </c>
      <c r="BP24" s="81">
        <f t="shared" si="50"/>
        <v>0</v>
      </c>
      <c r="BQ24" s="81">
        <f t="shared" si="51"/>
        <v>0</v>
      </c>
      <c r="BR24" s="81">
        <f t="shared" si="52"/>
        <v>0</v>
      </c>
      <c r="BS24" s="81">
        <f t="shared" si="53"/>
        <v>0</v>
      </c>
      <c r="BT24" s="81">
        <f t="shared" si="54"/>
        <v>0</v>
      </c>
      <c r="BU24" s="81">
        <f t="shared" si="55"/>
        <v>0</v>
      </c>
      <c r="BV24" s="81">
        <f t="shared" si="56"/>
        <v>0</v>
      </c>
      <c r="BW24" s="81">
        <f t="shared" si="57"/>
        <v>0</v>
      </c>
      <c r="BX24" s="81">
        <f t="shared" si="58"/>
        <v>30</v>
      </c>
      <c r="BY24" s="81">
        <f t="shared" si="59"/>
        <v>0</v>
      </c>
      <c r="BZ24" s="81">
        <f t="shared" si="60"/>
        <v>0</v>
      </c>
      <c r="CA24" s="81">
        <f t="shared" si="61"/>
        <v>0</v>
      </c>
      <c r="CB24" s="81">
        <f t="shared" si="62"/>
        <v>0</v>
      </c>
      <c r="CC24" s="81">
        <f t="shared" si="63"/>
        <v>0</v>
      </c>
      <c r="CD24" s="81">
        <f t="shared" si="64"/>
        <v>0</v>
      </c>
      <c r="CE24" s="81">
        <f t="shared" si="65"/>
        <v>0</v>
      </c>
      <c r="CF24" s="81">
        <f t="shared" si="66"/>
        <v>0</v>
      </c>
      <c r="CG24" s="81">
        <f t="shared" si="67"/>
        <v>0</v>
      </c>
      <c r="CH24" s="81">
        <f t="shared" si="68"/>
        <v>0</v>
      </c>
      <c r="CI24" s="81">
        <f t="shared" si="69"/>
        <v>0</v>
      </c>
      <c r="CJ24" s="81">
        <f t="shared" si="70"/>
        <v>0</v>
      </c>
      <c r="CK24" s="81">
        <f t="shared" si="71"/>
        <v>0</v>
      </c>
      <c r="CL24" s="81">
        <f t="shared" si="72"/>
        <v>0</v>
      </c>
      <c r="CM24" s="81">
        <f t="shared" si="73"/>
        <v>0</v>
      </c>
      <c r="CN24" s="81">
        <f t="shared" si="74"/>
        <v>0</v>
      </c>
      <c r="CO24" s="81">
        <f t="shared" si="75"/>
        <v>0</v>
      </c>
      <c r="CP24" s="81">
        <f t="shared" si="76"/>
        <v>0</v>
      </c>
      <c r="CQ24" s="81">
        <f t="shared" si="77"/>
        <v>0</v>
      </c>
      <c r="CR24" s="81">
        <f t="shared" si="78"/>
        <v>0</v>
      </c>
      <c r="CS24" s="81">
        <f t="shared" si="79"/>
        <v>0</v>
      </c>
      <c r="CT24" s="81">
        <f t="shared" si="80"/>
        <v>0</v>
      </c>
      <c r="CU24" s="81">
        <f t="shared" si="81"/>
        <v>0</v>
      </c>
      <c r="CV24" s="81">
        <f t="shared" si="82"/>
        <v>0</v>
      </c>
      <c r="CW24" s="81">
        <f t="shared" si="83"/>
        <v>0</v>
      </c>
      <c r="CX24" s="81">
        <f t="shared" si="84"/>
        <v>0</v>
      </c>
      <c r="CY24" s="81">
        <f t="shared" si="85"/>
        <v>0</v>
      </c>
      <c r="CZ24" s="81">
        <f t="shared" si="86"/>
        <v>0</v>
      </c>
      <c r="DA24" s="81">
        <f t="shared" si="87"/>
        <v>0</v>
      </c>
      <c r="DB24" s="81">
        <f t="shared" si="88"/>
        <v>0</v>
      </c>
      <c r="DC24" s="81">
        <f t="shared" si="89"/>
        <v>0</v>
      </c>
      <c r="DD24" s="81">
        <f t="shared" si="90"/>
        <v>30</v>
      </c>
      <c r="DE24" s="81">
        <f t="shared" si="91"/>
        <v>0</v>
      </c>
      <c r="DF24" s="81">
        <f t="shared" si="92"/>
        <v>0</v>
      </c>
      <c r="DG24" s="81">
        <f t="shared" si="93"/>
        <v>0</v>
      </c>
      <c r="DH24" s="81">
        <f t="shared" si="94"/>
        <v>0</v>
      </c>
      <c r="DI24" s="81">
        <f t="shared" si="95"/>
        <v>0</v>
      </c>
      <c r="DJ24" s="81">
        <f t="shared" si="96"/>
        <v>0</v>
      </c>
      <c r="DK24" s="81">
        <f t="shared" si="97"/>
        <v>0</v>
      </c>
      <c r="DL24" s="81">
        <f t="shared" si="98"/>
        <v>0</v>
      </c>
      <c r="DM24" s="81">
        <f t="shared" si="99"/>
        <v>0</v>
      </c>
      <c r="DN24" s="81">
        <f t="shared" si="100"/>
        <v>0</v>
      </c>
      <c r="DO24" s="81">
        <f t="shared" si="101"/>
        <v>0</v>
      </c>
      <c r="DP24" s="81">
        <f t="shared" si="102"/>
        <v>0</v>
      </c>
      <c r="DQ24" s="81">
        <f t="shared" si="103"/>
        <v>0</v>
      </c>
      <c r="DR24" s="81">
        <f t="shared" si="104"/>
        <v>0</v>
      </c>
      <c r="DS24" s="81">
        <f t="shared" si="105"/>
        <v>0</v>
      </c>
      <c r="DT24" s="81">
        <f t="shared" si="106"/>
        <v>0</v>
      </c>
      <c r="DU24" s="81">
        <f t="shared" si="107"/>
        <v>0</v>
      </c>
      <c r="DV24" s="81">
        <f t="shared" si="108"/>
        <v>0</v>
      </c>
      <c r="DW24" s="81">
        <f t="shared" si="109"/>
        <v>0</v>
      </c>
      <c r="DX24" s="81">
        <f t="shared" si="110"/>
        <v>0</v>
      </c>
      <c r="DY24" s="81">
        <f t="shared" si="111"/>
        <v>0</v>
      </c>
      <c r="DZ24" s="81">
        <f t="shared" si="112"/>
        <v>0</v>
      </c>
      <c r="EA24" s="81">
        <f t="shared" si="113"/>
        <v>0</v>
      </c>
      <c r="EB24" s="81">
        <f t="shared" si="114"/>
        <v>0</v>
      </c>
      <c r="EC24" s="81">
        <f t="shared" si="115"/>
        <v>0</v>
      </c>
      <c r="ED24" s="81">
        <f t="shared" si="116"/>
        <v>0</v>
      </c>
      <c r="EE24" s="81">
        <f t="shared" si="117"/>
        <v>0</v>
      </c>
      <c r="EF24" s="81">
        <f t="shared" si="118"/>
        <v>0</v>
      </c>
      <c r="EG24" s="81">
        <f t="shared" si="119"/>
        <v>0</v>
      </c>
      <c r="EH24" s="81">
        <f t="shared" si="120"/>
        <v>0</v>
      </c>
      <c r="EI24" s="81">
        <f t="shared" si="121"/>
        <v>0</v>
      </c>
      <c r="EJ24" s="81">
        <f t="shared" si="122"/>
        <v>0</v>
      </c>
      <c r="EK24" s="81">
        <f t="shared" si="123"/>
        <v>0</v>
      </c>
      <c r="EL24" s="81">
        <f t="shared" si="124"/>
        <v>0</v>
      </c>
      <c r="EM24" s="81">
        <f t="shared" si="125"/>
        <v>0</v>
      </c>
      <c r="EN24" s="81">
        <f t="shared" si="126"/>
        <v>0</v>
      </c>
      <c r="EO24" s="81">
        <f t="shared" si="127"/>
        <v>0</v>
      </c>
      <c r="EP24" s="81">
        <f t="shared" si="128"/>
        <v>0</v>
      </c>
      <c r="EQ24" s="81">
        <f t="shared" si="129"/>
        <v>0</v>
      </c>
      <c r="ER24" s="81">
        <f t="shared" si="130"/>
        <v>0</v>
      </c>
      <c r="ES24" s="81">
        <f t="shared" si="131"/>
        <v>0</v>
      </c>
      <c r="ET24" s="81">
        <f t="shared" si="132"/>
        <v>0</v>
      </c>
      <c r="EU24" s="81">
        <f t="shared" si="133"/>
        <v>0</v>
      </c>
      <c r="EV24" s="81"/>
      <c r="EW24" s="81">
        <f t="shared" si="134"/>
        <v>11</v>
      </c>
      <c r="EX24" s="81" t="str">
        <f t="shared" si="135"/>
        <v>ноль</v>
      </c>
      <c r="EY24" s="81"/>
      <c r="EZ24" s="81">
        <f t="shared" si="136"/>
        <v>11</v>
      </c>
      <c r="FA24" s="81" t="e">
        <f>IF(P24=#REF!,IF(J24&lt;#REF!,#REF!,FE24),#REF!)</f>
        <v>#REF!</v>
      </c>
      <c r="FB24" s="81" t="e">
        <f>IF(P24=#REF!,IF(J24&lt;#REF!,0,1))</f>
        <v>#REF!</v>
      </c>
      <c r="FC24" s="81" t="e">
        <f>IF(AND(EZ24&gt;=21,EZ24&lt;&gt;0),EZ24,IF(P24&lt;#REF!,"СТОП",FA24+FB24))</f>
        <v>#REF!</v>
      </c>
      <c r="FD24" s="81"/>
      <c r="FE24" s="81">
        <v>15</v>
      </c>
      <c r="FF24" s="81">
        <v>16</v>
      </c>
      <c r="FG24" s="81"/>
      <c r="FH24" s="82">
        <f t="shared" si="137"/>
        <v>0</v>
      </c>
      <c r="FI24" s="82">
        <f t="shared" si="138"/>
        <v>0</v>
      </c>
      <c r="FJ24" s="82">
        <f t="shared" si="139"/>
        <v>0</v>
      </c>
      <c r="FK24" s="82">
        <f t="shared" si="140"/>
        <v>0</v>
      </c>
      <c r="FL24" s="82">
        <f t="shared" si="141"/>
        <v>0</v>
      </c>
      <c r="FM24" s="82">
        <f t="shared" si="142"/>
        <v>0</v>
      </c>
      <c r="FN24" s="82">
        <f t="shared" si="143"/>
        <v>0</v>
      </c>
      <c r="FO24" s="82">
        <f t="shared" si="144"/>
        <v>0</v>
      </c>
      <c r="FP24" s="82">
        <f t="shared" si="145"/>
        <v>0</v>
      </c>
      <c r="FQ24" s="82">
        <f t="shared" si="146"/>
        <v>0</v>
      </c>
      <c r="FR24" s="82">
        <f t="shared" si="147"/>
        <v>10</v>
      </c>
      <c r="FS24" s="82">
        <f t="shared" si="148"/>
        <v>0</v>
      </c>
      <c r="FT24" s="82">
        <f t="shared" si="149"/>
        <v>0</v>
      </c>
      <c r="FU24" s="82">
        <f t="shared" si="150"/>
        <v>0</v>
      </c>
      <c r="FV24" s="82">
        <f t="shared" si="151"/>
        <v>0</v>
      </c>
      <c r="FW24" s="82">
        <f t="shared" si="152"/>
        <v>0</v>
      </c>
      <c r="FX24" s="82">
        <f t="shared" si="153"/>
        <v>0</v>
      </c>
      <c r="FY24" s="82">
        <f t="shared" si="154"/>
        <v>0</v>
      </c>
      <c r="FZ24" s="82">
        <f t="shared" si="155"/>
        <v>0</v>
      </c>
      <c r="GA24" s="82">
        <f t="shared" si="156"/>
        <v>0</v>
      </c>
      <c r="GB24" s="82">
        <f t="shared" si="157"/>
        <v>0</v>
      </c>
      <c r="GC24" s="82">
        <f t="shared" si="158"/>
        <v>0</v>
      </c>
      <c r="GD24" s="82">
        <f t="shared" si="159"/>
        <v>10</v>
      </c>
      <c r="GE24" s="82">
        <f t="shared" si="160"/>
        <v>0</v>
      </c>
      <c r="GF24" s="82">
        <f t="shared" si="161"/>
        <v>0</v>
      </c>
      <c r="GG24" s="82">
        <f t="shared" si="162"/>
        <v>0</v>
      </c>
      <c r="GH24" s="82">
        <f t="shared" si="163"/>
        <v>0</v>
      </c>
      <c r="GI24" s="82">
        <f t="shared" si="164"/>
        <v>0</v>
      </c>
      <c r="GJ24" s="82">
        <f t="shared" si="165"/>
        <v>0</v>
      </c>
      <c r="GK24" s="82">
        <f t="shared" si="166"/>
        <v>0</v>
      </c>
      <c r="GL24" s="82">
        <f t="shared" si="167"/>
        <v>0</v>
      </c>
      <c r="GM24" s="82">
        <f t="shared" si="168"/>
        <v>0</v>
      </c>
      <c r="GN24" s="82">
        <f t="shared" si="169"/>
        <v>0</v>
      </c>
      <c r="GO24" s="82">
        <f t="shared" si="170"/>
        <v>0</v>
      </c>
      <c r="GP24" s="82">
        <f t="shared" si="171"/>
        <v>0</v>
      </c>
      <c r="GQ24" s="82">
        <f t="shared" si="172"/>
        <v>0</v>
      </c>
      <c r="GR24" s="82">
        <f t="shared" si="173"/>
        <v>0</v>
      </c>
      <c r="GS24" s="82">
        <f t="shared" si="174"/>
        <v>0</v>
      </c>
      <c r="GT24" s="82">
        <f t="shared" si="175"/>
        <v>0</v>
      </c>
      <c r="GU24" s="82">
        <f t="shared" si="176"/>
        <v>0</v>
      </c>
      <c r="GV24" s="82">
        <f t="shared" si="177"/>
        <v>0</v>
      </c>
      <c r="GW24" s="82">
        <f t="shared" si="178"/>
        <v>0</v>
      </c>
      <c r="GX24" s="82">
        <f t="shared" si="179"/>
        <v>0</v>
      </c>
      <c r="GY24" s="82">
        <f t="shared" si="180"/>
        <v>0</v>
      </c>
      <c r="GZ24" s="82">
        <f t="shared" si="181"/>
        <v>0</v>
      </c>
      <c r="HA24" s="82">
        <f t="shared" si="182"/>
        <v>0</v>
      </c>
      <c r="HB24" s="82">
        <f t="shared" si="183"/>
        <v>0</v>
      </c>
      <c r="HC24" s="82">
        <f t="shared" si="184"/>
        <v>0</v>
      </c>
      <c r="HD24" s="82">
        <f t="shared" si="185"/>
        <v>0</v>
      </c>
      <c r="HE24" s="82">
        <f t="shared" si="186"/>
        <v>0</v>
      </c>
      <c r="HF24" s="82">
        <f t="shared" si="187"/>
        <v>0</v>
      </c>
      <c r="HG24" s="82">
        <f t="shared" si="188"/>
        <v>0</v>
      </c>
      <c r="HH24" s="82">
        <f t="shared" si="189"/>
        <v>0</v>
      </c>
      <c r="HI24" s="82">
        <f t="shared" si="190"/>
        <v>0</v>
      </c>
      <c r="HJ24" s="82">
        <f t="shared" si="191"/>
        <v>0</v>
      </c>
      <c r="HK24" s="82">
        <f t="shared" si="192"/>
        <v>0</v>
      </c>
      <c r="HL24" s="82">
        <f t="shared" si="193"/>
        <v>75</v>
      </c>
      <c r="HM24" s="82">
        <f t="shared" si="194"/>
        <v>0</v>
      </c>
      <c r="HN24" s="82">
        <f t="shared" si="195"/>
        <v>0</v>
      </c>
      <c r="HO24" s="82">
        <f t="shared" si="196"/>
        <v>0</v>
      </c>
      <c r="HP24" s="82">
        <f t="shared" si="197"/>
        <v>0</v>
      </c>
      <c r="HQ24" s="82">
        <f t="shared" si="198"/>
        <v>0</v>
      </c>
      <c r="HR24" s="82">
        <f t="shared" si="199"/>
        <v>0</v>
      </c>
      <c r="HS24" s="82">
        <f t="shared" si="200"/>
        <v>0</v>
      </c>
      <c r="HT24" s="82">
        <f t="shared" si="201"/>
        <v>0</v>
      </c>
      <c r="HU24" s="82">
        <f t="shared" si="202"/>
        <v>0</v>
      </c>
      <c r="HV24" s="82">
        <f t="shared" si="203"/>
        <v>0</v>
      </c>
      <c r="HW24" s="82">
        <f t="shared" si="204"/>
        <v>0</v>
      </c>
      <c r="HX24" s="82">
        <f t="shared" si="205"/>
        <v>75</v>
      </c>
      <c r="HY24" s="82">
        <f t="shared" si="206"/>
        <v>0</v>
      </c>
      <c r="HZ24" s="82">
        <f t="shared" si="207"/>
        <v>0</v>
      </c>
      <c r="IA24" s="82">
        <f t="shared" si="208"/>
        <v>0</v>
      </c>
      <c r="IB24" s="82">
        <f t="shared" si="209"/>
        <v>0</v>
      </c>
      <c r="IC24" s="82">
        <f t="shared" si="210"/>
        <v>0</v>
      </c>
      <c r="ID24" s="82">
        <f t="shared" si="211"/>
        <v>0</v>
      </c>
      <c r="IE24" s="82">
        <f t="shared" si="212"/>
        <v>0</v>
      </c>
      <c r="IF24" s="82">
        <f t="shared" si="213"/>
        <v>0</v>
      </c>
      <c r="IG24" s="82">
        <f t="shared" si="214"/>
        <v>0</v>
      </c>
      <c r="IH24" s="82">
        <f t="shared" si="215"/>
        <v>0</v>
      </c>
      <c r="II24" s="82">
        <f t="shared" si="216"/>
        <v>0</v>
      </c>
      <c r="IJ24" s="82">
        <f t="shared" si="217"/>
        <v>0</v>
      </c>
      <c r="IK24" s="82">
        <f t="shared" si="218"/>
        <v>0</v>
      </c>
      <c r="IL24" s="82">
        <f t="shared" si="219"/>
        <v>0</v>
      </c>
      <c r="IM24" s="82">
        <f t="shared" si="220"/>
        <v>0</v>
      </c>
      <c r="IN24" s="82">
        <f t="shared" si="221"/>
        <v>0</v>
      </c>
      <c r="IO24" s="82">
        <f t="shared" si="222"/>
        <v>0</v>
      </c>
      <c r="IP24" s="82">
        <f t="shared" si="223"/>
        <v>0</v>
      </c>
      <c r="IQ24" s="82">
        <f t="shared" si="224"/>
        <v>0</v>
      </c>
      <c r="IR24" s="82">
        <f t="shared" si="225"/>
        <v>0</v>
      </c>
      <c r="IS24" s="82">
        <f t="shared" si="226"/>
        <v>0</v>
      </c>
      <c r="IT24" s="82">
        <f t="shared" si="227"/>
        <v>0</v>
      </c>
      <c r="IU24" s="82">
        <f t="shared" si="228"/>
        <v>0</v>
      </c>
      <c r="IV24" s="81"/>
    </row>
    <row r="25" spans="1:256" s="84" customFormat="1" ht="99">
      <c r="A25" s="57">
        <v>16</v>
      </c>
      <c r="B25" s="95">
        <v>122</v>
      </c>
      <c r="C25" s="86" t="s">
        <v>79</v>
      </c>
      <c r="D25" s="89" t="s">
        <v>34</v>
      </c>
      <c r="E25" s="66" t="s">
        <v>54</v>
      </c>
      <c r="F25" s="58" t="s">
        <v>264</v>
      </c>
      <c r="G25" s="57" t="s">
        <v>105</v>
      </c>
      <c r="H25" s="44">
        <v>15</v>
      </c>
      <c r="I25" s="101">
        <v>6</v>
      </c>
      <c r="J25" s="101">
        <v>15</v>
      </c>
      <c r="K25" s="45">
        <v>6</v>
      </c>
      <c r="L25" s="46">
        <v>18</v>
      </c>
      <c r="M25" s="101">
        <v>3</v>
      </c>
      <c r="N25" s="101">
        <v>14</v>
      </c>
      <c r="O25" s="62">
        <v>7</v>
      </c>
      <c r="P25" s="153">
        <f t="shared" si="0"/>
        <v>22</v>
      </c>
      <c r="Q25" s="85">
        <f t="shared" si="1"/>
        <v>12</v>
      </c>
      <c r="R25" s="81"/>
      <c r="S25" s="80"/>
      <c r="T25" s="81">
        <f t="shared" si="2"/>
        <v>0</v>
      </c>
      <c r="U25" s="81">
        <f t="shared" si="3"/>
        <v>0</v>
      </c>
      <c r="V25" s="81">
        <f t="shared" si="4"/>
        <v>0</v>
      </c>
      <c r="W25" s="81">
        <f t="shared" si="5"/>
        <v>0</v>
      </c>
      <c r="X25" s="81">
        <f t="shared" si="6"/>
        <v>0</v>
      </c>
      <c r="Y25" s="81">
        <f t="shared" si="7"/>
        <v>0</v>
      </c>
      <c r="Z25" s="81">
        <f t="shared" si="8"/>
        <v>0</v>
      </c>
      <c r="AA25" s="81">
        <f t="shared" si="9"/>
        <v>0</v>
      </c>
      <c r="AB25" s="81">
        <f t="shared" si="10"/>
        <v>0</v>
      </c>
      <c r="AC25" s="81">
        <f t="shared" si="11"/>
        <v>0</v>
      </c>
      <c r="AD25" s="81">
        <f t="shared" si="12"/>
        <v>0</v>
      </c>
      <c r="AE25" s="81">
        <f t="shared" si="13"/>
        <v>0</v>
      </c>
      <c r="AF25" s="81">
        <f t="shared" si="14"/>
        <v>0</v>
      </c>
      <c r="AG25" s="81">
        <f t="shared" si="15"/>
        <v>0</v>
      </c>
      <c r="AH25" s="81">
        <f t="shared" si="16"/>
        <v>6</v>
      </c>
      <c r="AI25" s="81">
        <f t="shared" si="17"/>
        <v>0</v>
      </c>
      <c r="AJ25" s="81">
        <f t="shared" si="18"/>
        <v>0</v>
      </c>
      <c r="AK25" s="81">
        <f t="shared" si="19"/>
        <v>0</v>
      </c>
      <c r="AL25" s="81">
        <f t="shared" si="20"/>
        <v>0</v>
      </c>
      <c r="AM25" s="81">
        <f t="shared" si="21"/>
        <v>0</v>
      </c>
      <c r="AN25" s="81">
        <f t="shared" si="22"/>
        <v>0</v>
      </c>
      <c r="AO25" s="81">
        <f t="shared" si="23"/>
        <v>0</v>
      </c>
      <c r="AP25" s="81">
        <f t="shared" si="24"/>
        <v>6</v>
      </c>
      <c r="AQ25" s="81">
        <f t="shared" si="25"/>
        <v>0</v>
      </c>
      <c r="AR25" s="81">
        <f t="shared" si="26"/>
        <v>0</v>
      </c>
      <c r="AS25" s="81">
        <f t="shared" si="27"/>
        <v>0</v>
      </c>
      <c r="AT25" s="81">
        <f t="shared" si="28"/>
        <v>0</v>
      </c>
      <c r="AU25" s="81">
        <f t="shared" si="29"/>
        <v>0</v>
      </c>
      <c r="AV25" s="81">
        <f t="shared" si="30"/>
        <v>0</v>
      </c>
      <c r="AW25" s="81">
        <f t="shared" si="31"/>
        <v>0</v>
      </c>
      <c r="AX25" s="81">
        <f t="shared" si="32"/>
        <v>0</v>
      </c>
      <c r="AY25" s="81">
        <f t="shared" si="33"/>
        <v>0</v>
      </c>
      <c r="AZ25" s="81">
        <f t="shared" si="34"/>
        <v>0</v>
      </c>
      <c r="BA25" s="81">
        <f t="shared" si="35"/>
        <v>0</v>
      </c>
      <c r="BB25" s="81">
        <f t="shared" si="36"/>
        <v>0</v>
      </c>
      <c r="BC25" s="81">
        <f t="shared" si="37"/>
        <v>0</v>
      </c>
      <c r="BD25" s="81">
        <f t="shared" si="38"/>
        <v>0</v>
      </c>
      <c r="BE25" s="81">
        <f t="shared" si="39"/>
        <v>6</v>
      </c>
      <c r="BF25" s="81">
        <f t="shared" si="40"/>
        <v>0</v>
      </c>
      <c r="BG25" s="81">
        <f t="shared" si="41"/>
        <v>0</v>
      </c>
      <c r="BH25" s="81">
        <f t="shared" si="42"/>
        <v>0</v>
      </c>
      <c r="BI25" s="81">
        <f t="shared" si="43"/>
        <v>0</v>
      </c>
      <c r="BJ25" s="81">
        <f t="shared" si="44"/>
        <v>0</v>
      </c>
      <c r="BK25" s="81">
        <f t="shared" si="45"/>
        <v>0</v>
      </c>
      <c r="BL25" s="81">
        <f t="shared" si="46"/>
        <v>0</v>
      </c>
      <c r="BM25" s="81">
        <f t="shared" si="47"/>
        <v>6</v>
      </c>
      <c r="BN25" s="81">
        <f t="shared" si="48"/>
        <v>0</v>
      </c>
      <c r="BO25" s="81">
        <f t="shared" si="49"/>
        <v>0</v>
      </c>
      <c r="BP25" s="81">
        <f t="shared" si="50"/>
        <v>0</v>
      </c>
      <c r="BQ25" s="81">
        <f t="shared" si="51"/>
        <v>0</v>
      </c>
      <c r="BR25" s="81">
        <f t="shared" si="52"/>
        <v>0</v>
      </c>
      <c r="BS25" s="81">
        <f t="shared" si="53"/>
        <v>0</v>
      </c>
      <c r="BT25" s="81">
        <f t="shared" si="54"/>
        <v>0</v>
      </c>
      <c r="BU25" s="81">
        <f t="shared" si="55"/>
        <v>0</v>
      </c>
      <c r="BV25" s="81">
        <f t="shared" si="56"/>
        <v>0</v>
      </c>
      <c r="BW25" s="81">
        <f t="shared" si="57"/>
        <v>0</v>
      </c>
      <c r="BX25" s="81">
        <f t="shared" si="58"/>
        <v>0</v>
      </c>
      <c r="BY25" s="81">
        <f t="shared" si="59"/>
        <v>0</v>
      </c>
      <c r="BZ25" s="81">
        <f t="shared" si="60"/>
        <v>0</v>
      </c>
      <c r="CA25" s="81">
        <f t="shared" si="61"/>
        <v>0</v>
      </c>
      <c r="CB25" s="81">
        <f t="shared" si="62"/>
        <v>26</v>
      </c>
      <c r="CC25" s="81">
        <f t="shared" si="63"/>
        <v>0</v>
      </c>
      <c r="CD25" s="81">
        <f t="shared" si="64"/>
        <v>0</v>
      </c>
      <c r="CE25" s="81">
        <f t="shared" si="65"/>
        <v>0</v>
      </c>
      <c r="CF25" s="81">
        <f t="shared" si="66"/>
        <v>0</v>
      </c>
      <c r="CG25" s="81">
        <f t="shared" si="67"/>
        <v>0</v>
      </c>
      <c r="CH25" s="81">
        <f t="shared" si="68"/>
        <v>0</v>
      </c>
      <c r="CI25" s="81">
        <f t="shared" si="69"/>
        <v>0</v>
      </c>
      <c r="CJ25" s="81">
        <f t="shared" si="70"/>
        <v>0</v>
      </c>
      <c r="CK25" s="81">
        <f t="shared" si="71"/>
        <v>0</v>
      </c>
      <c r="CL25" s="81">
        <f t="shared" si="72"/>
        <v>0</v>
      </c>
      <c r="CM25" s="81">
        <f t="shared" si="73"/>
        <v>0</v>
      </c>
      <c r="CN25" s="81">
        <f t="shared" si="74"/>
        <v>0</v>
      </c>
      <c r="CO25" s="81">
        <f t="shared" si="75"/>
        <v>0</v>
      </c>
      <c r="CP25" s="81">
        <f t="shared" si="76"/>
        <v>0</v>
      </c>
      <c r="CQ25" s="81">
        <f t="shared" si="77"/>
        <v>0</v>
      </c>
      <c r="CR25" s="81">
        <f t="shared" si="78"/>
        <v>0</v>
      </c>
      <c r="CS25" s="81">
        <f t="shared" si="79"/>
        <v>0</v>
      </c>
      <c r="CT25" s="81">
        <f t="shared" si="80"/>
        <v>0</v>
      </c>
      <c r="CU25" s="81">
        <f t="shared" si="81"/>
        <v>0</v>
      </c>
      <c r="CV25" s="81">
        <f t="shared" si="82"/>
        <v>0</v>
      </c>
      <c r="CW25" s="81">
        <f t="shared" si="83"/>
        <v>0</v>
      </c>
      <c r="CX25" s="81">
        <f t="shared" si="84"/>
        <v>0</v>
      </c>
      <c r="CY25" s="81">
        <f t="shared" si="85"/>
        <v>0</v>
      </c>
      <c r="CZ25" s="81">
        <f t="shared" si="86"/>
        <v>0</v>
      </c>
      <c r="DA25" s="81">
        <f t="shared" si="87"/>
        <v>0</v>
      </c>
      <c r="DB25" s="81">
        <f t="shared" si="88"/>
        <v>0</v>
      </c>
      <c r="DC25" s="81">
        <f t="shared" si="89"/>
        <v>0</v>
      </c>
      <c r="DD25" s="81">
        <f t="shared" si="90"/>
        <v>26</v>
      </c>
      <c r="DE25" s="81">
        <f t="shared" si="91"/>
        <v>0</v>
      </c>
      <c r="DF25" s="81">
        <f t="shared" si="92"/>
        <v>0</v>
      </c>
      <c r="DG25" s="81">
        <f t="shared" si="93"/>
        <v>0</v>
      </c>
      <c r="DH25" s="81">
        <f t="shared" si="94"/>
        <v>0</v>
      </c>
      <c r="DI25" s="81">
        <f t="shared" si="95"/>
        <v>0</v>
      </c>
      <c r="DJ25" s="81">
        <f t="shared" si="96"/>
        <v>0</v>
      </c>
      <c r="DK25" s="81">
        <f t="shared" si="97"/>
        <v>0</v>
      </c>
      <c r="DL25" s="81">
        <f t="shared" si="98"/>
        <v>0</v>
      </c>
      <c r="DM25" s="81">
        <f t="shared" si="99"/>
        <v>0</v>
      </c>
      <c r="DN25" s="81">
        <f t="shared" si="100"/>
        <v>0</v>
      </c>
      <c r="DO25" s="81">
        <f t="shared" si="101"/>
        <v>0</v>
      </c>
      <c r="DP25" s="81">
        <f t="shared" si="102"/>
        <v>0</v>
      </c>
      <c r="DQ25" s="81">
        <f t="shared" si="103"/>
        <v>0</v>
      </c>
      <c r="DR25" s="81">
        <f t="shared" si="104"/>
        <v>0</v>
      </c>
      <c r="DS25" s="81">
        <f t="shared" si="105"/>
        <v>26</v>
      </c>
      <c r="DT25" s="81">
        <f t="shared" si="106"/>
        <v>0</v>
      </c>
      <c r="DU25" s="81">
        <f t="shared" si="107"/>
        <v>0</v>
      </c>
      <c r="DV25" s="81">
        <f t="shared" si="108"/>
        <v>0</v>
      </c>
      <c r="DW25" s="81">
        <f t="shared" si="109"/>
        <v>0</v>
      </c>
      <c r="DX25" s="81">
        <f t="shared" si="110"/>
        <v>0</v>
      </c>
      <c r="DY25" s="81">
        <f t="shared" si="111"/>
        <v>0</v>
      </c>
      <c r="DZ25" s="81">
        <f t="shared" si="112"/>
        <v>0</v>
      </c>
      <c r="EA25" s="81">
        <f t="shared" si="113"/>
        <v>0</v>
      </c>
      <c r="EB25" s="81">
        <f t="shared" si="114"/>
        <v>0</v>
      </c>
      <c r="EC25" s="81">
        <f t="shared" si="115"/>
        <v>0</v>
      </c>
      <c r="ED25" s="81">
        <f t="shared" si="116"/>
        <v>0</v>
      </c>
      <c r="EE25" s="81">
        <f t="shared" si="117"/>
        <v>0</v>
      </c>
      <c r="EF25" s="81">
        <f t="shared" si="118"/>
        <v>0</v>
      </c>
      <c r="EG25" s="81">
        <f t="shared" si="119"/>
        <v>0</v>
      </c>
      <c r="EH25" s="81">
        <f t="shared" si="120"/>
        <v>0</v>
      </c>
      <c r="EI25" s="81">
        <f t="shared" si="121"/>
        <v>0</v>
      </c>
      <c r="EJ25" s="81">
        <f t="shared" si="122"/>
        <v>0</v>
      </c>
      <c r="EK25" s="81">
        <f t="shared" si="123"/>
        <v>0</v>
      </c>
      <c r="EL25" s="81">
        <f t="shared" si="124"/>
        <v>0</v>
      </c>
      <c r="EM25" s="81">
        <f t="shared" si="125"/>
        <v>0</v>
      </c>
      <c r="EN25" s="81">
        <f t="shared" si="126"/>
        <v>0</v>
      </c>
      <c r="EO25" s="81">
        <f t="shared" si="127"/>
        <v>0</v>
      </c>
      <c r="EP25" s="81">
        <f t="shared" si="128"/>
        <v>0</v>
      </c>
      <c r="EQ25" s="81">
        <f t="shared" si="129"/>
        <v>0</v>
      </c>
      <c r="ER25" s="81">
        <f t="shared" si="130"/>
        <v>0</v>
      </c>
      <c r="ES25" s="81">
        <f t="shared" si="131"/>
        <v>0</v>
      </c>
      <c r="ET25" s="81">
        <f t="shared" si="132"/>
        <v>0</v>
      </c>
      <c r="EU25" s="81">
        <f t="shared" si="133"/>
        <v>26</v>
      </c>
      <c r="EV25" s="81"/>
      <c r="EW25" s="81">
        <f t="shared" si="134"/>
        <v>15</v>
      </c>
      <c r="EX25" s="81">
        <f t="shared" si="135"/>
        <v>15</v>
      </c>
      <c r="EY25" s="81"/>
      <c r="EZ25" s="81">
        <f t="shared" si="136"/>
        <v>15</v>
      </c>
      <c r="FA25" s="81" t="e">
        <f>IF(P25=#REF!,IF(J25&lt;#REF!,#REF!,FE25),#REF!)</f>
        <v>#REF!</v>
      </c>
      <c r="FB25" s="81" t="e">
        <f>IF(P25=#REF!,IF(J25&lt;#REF!,0,1))</f>
        <v>#REF!</v>
      </c>
      <c r="FC25" s="81" t="e">
        <f>IF(AND(EZ25&gt;=21,EZ25&lt;&gt;0),EZ25,IF(P25&lt;#REF!,"СТОП",FA25+FB25))</f>
        <v>#REF!</v>
      </c>
      <c r="FD25" s="81"/>
      <c r="FE25" s="81">
        <v>15</v>
      </c>
      <c r="FF25" s="81">
        <v>16</v>
      </c>
      <c r="FG25" s="81"/>
      <c r="FH25" s="82">
        <f t="shared" si="137"/>
        <v>0</v>
      </c>
      <c r="FI25" s="82">
        <f t="shared" si="138"/>
        <v>0</v>
      </c>
      <c r="FJ25" s="82">
        <f t="shared" si="139"/>
        <v>0</v>
      </c>
      <c r="FK25" s="82">
        <f t="shared" si="140"/>
        <v>0</v>
      </c>
      <c r="FL25" s="82">
        <f t="shared" si="141"/>
        <v>0</v>
      </c>
      <c r="FM25" s="82">
        <f t="shared" si="142"/>
        <v>0</v>
      </c>
      <c r="FN25" s="82">
        <f t="shared" si="143"/>
        <v>0</v>
      </c>
      <c r="FO25" s="82">
        <f t="shared" si="144"/>
        <v>0</v>
      </c>
      <c r="FP25" s="82">
        <f t="shared" si="145"/>
        <v>0</v>
      </c>
      <c r="FQ25" s="82">
        <f t="shared" si="146"/>
        <v>0</v>
      </c>
      <c r="FR25" s="82">
        <f t="shared" si="147"/>
        <v>0</v>
      </c>
      <c r="FS25" s="82">
        <f t="shared" si="148"/>
        <v>0</v>
      </c>
      <c r="FT25" s="82">
        <f t="shared" si="149"/>
        <v>0</v>
      </c>
      <c r="FU25" s="82">
        <f t="shared" si="150"/>
        <v>0</v>
      </c>
      <c r="FV25" s="82">
        <f t="shared" si="151"/>
        <v>6</v>
      </c>
      <c r="FW25" s="82">
        <f t="shared" si="152"/>
        <v>0</v>
      </c>
      <c r="FX25" s="82">
        <f t="shared" si="153"/>
        <v>0</v>
      </c>
      <c r="FY25" s="82">
        <f t="shared" si="154"/>
        <v>0</v>
      </c>
      <c r="FZ25" s="82">
        <f t="shared" si="155"/>
        <v>0</v>
      </c>
      <c r="GA25" s="82">
        <f t="shared" si="156"/>
        <v>0</v>
      </c>
      <c r="GB25" s="82">
        <f t="shared" si="157"/>
        <v>0</v>
      </c>
      <c r="GC25" s="82">
        <f t="shared" si="158"/>
        <v>0</v>
      </c>
      <c r="GD25" s="82">
        <f t="shared" si="159"/>
        <v>6</v>
      </c>
      <c r="GE25" s="82">
        <f t="shared" si="160"/>
        <v>0</v>
      </c>
      <c r="GF25" s="82">
        <f t="shared" si="161"/>
        <v>0</v>
      </c>
      <c r="GG25" s="82">
        <f t="shared" si="162"/>
        <v>0</v>
      </c>
      <c r="GH25" s="82">
        <f t="shared" si="163"/>
        <v>0</v>
      </c>
      <c r="GI25" s="82">
        <f t="shared" si="164"/>
        <v>0</v>
      </c>
      <c r="GJ25" s="82">
        <f t="shared" si="165"/>
        <v>0</v>
      </c>
      <c r="GK25" s="82">
        <f t="shared" si="166"/>
        <v>0</v>
      </c>
      <c r="GL25" s="82">
        <f t="shared" si="167"/>
        <v>0</v>
      </c>
      <c r="GM25" s="82">
        <f t="shared" si="168"/>
        <v>0</v>
      </c>
      <c r="GN25" s="82">
        <f t="shared" si="169"/>
        <v>0</v>
      </c>
      <c r="GO25" s="82">
        <f t="shared" si="170"/>
        <v>0</v>
      </c>
      <c r="GP25" s="82">
        <f t="shared" si="171"/>
        <v>0</v>
      </c>
      <c r="GQ25" s="82">
        <f t="shared" si="172"/>
        <v>0</v>
      </c>
      <c r="GR25" s="82">
        <f t="shared" si="173"/>
        <v>0</v>
      </c>
      <c r="GS25" s="82">
        <f t="shared" si="174"/>
        <v>6</v>
      </c>
      <c r="GT25" s="82">
        <f t="shared" si="175"/>
        <v>0</v>
      </c>
      <c r="GU25" s="82">
        <f t="shared" si="176"/>
        <v>0</v>
      </c>
      <c r="GV25" s="82">
        <f t="shared" si="177"/>
        <v>0</v>
      </c>
      <c r="GW25" s="82">
        <f t="shared" si="178"/>
        <v>0</v>
      </c>
      <c r="GX25" s="82">
        <f t="shared" si="179"/>
        <v>0</v>
      </c>
      <c r="GY25" s="82">
        <f t="shared" si="180"/>
        <v>0</v>
      </c>
      <c r="GZ25" s="82">
        <f t="shared" si="181"/>
        <v>0</v>
      </c>
      <c r="HA25" s="82">
        <f t="shared" si="182"/>
        <v>6</v>
      </c>
      <c r="HB25" s="82">
        <f t="shared" si="183"/>
        <v>0</v>
      </c>
      <c r="HC25" s="82">
        <f t="shared" si="184"/>
        <v>0</v>
      </c>
      <c r="HD25" s="82">
        <f t="shared" si="185"/>
        <v>0</v>
      </c>
      <c r="HE25" s="82">
        <f t="shared" si="186"/>
        <v>0</v>
      </c>
      <c r="HF25" s="82">
        <f t="shared" si="187"/>
        <v>0</v>
      </c>
      <c r="HG25" s="82">
        <f t="shared" si="188"/>
        <v>0</v>
      </c>
      <c r="HH25" s="82">
        <f t="shared" si="189"/>
        <v>0</v>
      </c>
      <c r="HI25" s="82">
        <f t="shared" si="190"/>
        <v>0</v>
      </c>
      <c r="HJ25" s="82">
        <f t="shared" si="191"/>
        <v>0</v>
      </c>
      <c r="HK25" s="82">
        <f t="shared" si="192"/>
        <v>0</v>
      </c>
      <c r="HL25" s="82">
        <f t="shared" si="193"/>
        <v>0</v>
      </c>
      <c r="HM25" s="82">
        <f t="shared" si="194"/>
        <v>0</v>
      </c>
      <c r="HN25" s="82">
        <f t="shared" si="195"/>
        <v>0</v>
      </c>
      <c r="HO25" s="82">
        <f t="shared" si="196"/>
        <v>0</v>
      </c>
      <c r="HP25" s="82">
        <f t="shared" si="197"/>
        <v>65</v>
      </c>
      <c r="HQ25" s="82">
        <f t="shared" si="198"/>
        <v>0</v>
      </c>
      <c r="HR25" s="82">
        <f t="shared" si="199"/>
        <v>0</v>
      </c>
      <c r="HS25" s="82">
        <f t="shared" si="200"/>
        <v>0</v>
      </c>
      <c r="HT25" s="82">
        <f t="shared" si="201"/>
        <v>0</v>
      </c>
      <c r="HU25" s="82">
        <f t="shared" si="202"/>
        <v>0</v>
      </c>
      <c r="HV25" s="82">
        <f t="shared" si="203"/>
        <v>0</v>
      </c>
      <c r="HW25" s="82">
        <f t="shared" si="204"/>
        <v>0</v>
      </c>
      <c r="HX25" s="82">
        <f t="shared" si="205"/>
        <v>65</v>
      </c>
      <c r="HY25" s="82">
        <f t="shared" si="206"/>
        <v>0</v>
      </c>
      <c r="HZ25" s="82">
        <f t="shared" si="207"/>
        <v>0</v>
      </c>
      <c r="IA25" s="82">
        <f t="shared" si="208"/>
        <v>0</v>
      </c>
      <c r="IB25" s="82">
        <f t="shared" si="209"/>
        <v>0</v>
      </c>
      <c r="IC25" s="82">
        <f t="shared" si="210"/>
        <v>0</v>
      </c>
      <c r="ID25" s="82">
        <f t="shared" si="211"/>
        <v>0</v>
      </c>
      <c r="IE25" s="82">
        <f t="shared" si="212"/>
        <v>0</v>
      </c>
      <c r="IF25" s="82">
        <f t="shared" si="213"/>
        <v>0</v>
      </c>
      <c r="IG25" s="82">
        <f t="shared" si="214"/>
        <v>0</v>
      </c>
      <c r="IH25" s="82">
        <f t="shared" si="215"/>
        <v>0</v>
      </c>
      <c r="II25" s="82">
        <f t="shared" si="216"/>
        <v>0</v>
      </c>
      <c r="IJ25" s="82">
        <f t="shared" si="217"/>
        <v>0</v>
      </c>
      <c r="IK25" s="82">
        <f t="shared" si="218"/>
        <v>0</v>
      </c>
      <c r="IL25" s="82">
        <f t="shared" si="219"/>
        <v>0</v>
      </c>
      <c r="IM25" s="82">
        <f t="shared" si="220"/>
        <v>65</v>
      </c>
      <c r="IN25" s="82">
        <f t="shared" si="221"/>
        <v>0</v>
      </c>
      <c r="IO25" s="82">
        <f t="shared" si="222"/>
        <v>0</v>
      </c>
      <c r="IP25" s="82">
        <f t="shared" si="223"/>
        <v>0</v>
      </c>
      <c r="IQ25" s="82">
        <f t="shared" si="224"/>
        <v>0</v>
      </c>
      <c r="IR25" s="82">
        <f t="shared" si="225"/>
        <v>0</v>
      </c>
      <c r="IS25" s="82">
        <f t="shared" si="226"/>
        <v>0</v>
      </c>
      <c r="IT25" s="82">
        <f t="shared" si="227"/>
        <v>0</v>
      </c>
      <c r="IU25" s="82">
        <f t="shared" si="228"/>
        <v>65</v>
      </c>
      <c r="IV25" s="81"/>
    </row>
    <row r="26" spans="1:256" s="84" customFormat="1" ht="99">
      <c r="A26" s="57">
        <v>17</v>
      </c>
      <c r="B26" s="95">
        <v>141</v>
      </c>
      <c r="C26" s="86" t="s">
        <v>228</v>
      </c>
      <c r="D26" s="89" t="s">
        <v>27</v>
      </c>
      <c r="E26" s="66" t="s">
        <v>146</v>
      </c>
      <c r="F26" s="58" t="s">
        <v>147</v>
      </c>
      <c r="G26" s="57" t="s">
        <v>36</v>
      </c>
      <c r="H26" s="44">
        <v>17</v>
      </c>
      <c r="I26" s="101">
        <v>4</v>
      </c>
      <c r="J26" s="101">
        <v>17</v>
      </c>
      <c r="K26" s="45">
        <v>4</v>
      </c>
      <c r="L26" s="46">
        <v>17</v>
      </c>
      <c r="M26" s="101">
        <v>4</v>
      </c>
      <c r="N26" s="101">
        <v>18</v>
      </c>
      <c r="O26" s="62">
        <v>3</v>
      </c>
      <c r="P26" s="153">
        <f t="shared" si="0"/>
        <v>15</v>
      </c>
      <c r="Q26" s="85">
        <f t="shared" si="1"/>
        <v>8</v>
      </c>
      <c r="R26" s="81"/>
      <c r="S26" s="80"/>
      <c r="T26" s="81">
        <f t="shared" si="2"/>
        <v>0</v>
      </c>
      <c r="U26" s="81">
        <f t="shared" si="3"/>
        <v>0</v>
      </c>
      <c r="V26" s="81">
        <f t="shared" si="4"/>
        <v>0</v>
      </c>
      <c r="W26" s="81">
        <f t="shared" si="5"/>
        <v>0</v>
      </c>
      <c r="X26" s="81">
        <f t="shared" si="6"/>
        <v>0</v>
      </c>
      <c r="Y26" s="81">
        <f t="shared" si="7"/>
        <v>0</v>
      </c>
      <c r="Z26" s="81">
        <f t="shared" si="8"/>
        <v>0</v>
      </c>
      <c r="AA26" s="81">
        <f t="shared" si="9"/>
        <v>0</v>
      </c>
      <c r="AB26" s="81">
        <f t="shared" si="10"/>
        <v>0</v>
      </c>
      <c r="AC26" s="81">
        <f t="shared" si="11"/>
        <v>0</v>
      </c>
      <c r="AD26" s="81">
        <f t="shared" si="12"/>
        <v>0</v>
      </c>
      <c r="AE26" s="81">
        <f t="shared" si="13"/>
        <v>0</v>
      </c>
      <c r="AF26" s="81">
        <f t="shared" si="14"/>
        <v>0</v>
      </c>
      <c r="AG26" s="81">
        <f t="shared" si="15"/>
        <v>0</v>
      </c>
      <c r="AH26" s="81">
        <f t="shared" si="16"/>
        <v>0</v>
      </c>
      <c r="AI26" s="81">
        <f t="shared" si="17"/>
        <v>0</v>
      </c>
      <c r="AJ26" s="81">
        <f t="shared" si="18"/>
        <v>4</v>
      </c>
      <c r="AK26" s="81">
        <f t="shared" si="19"/>
        <v>0</v>
      </c>
      <c r="AL26" s="81">
        <f t="shared" si="20"/>
        <v>0</v>
      </c>
      <c r="AM26" s="81">
        <f t="shared" si="21"/>
        <v>0</v>
      </c>
      <c r="AN26" s="81">
        <f t="shared" si="22"/>
        <v>0</v>
      </c>
      <c r="AO26" s="81">
        <f t="shared" si="23"/>
        <v>0</v>
      </c>
      <c r="AP26" s="81">
        <f t="shared" si="24"/>
        <v>4</v>
      </c>
      <c r="AQ26" s="81">
        <f t="shared" si="25"/>
        <v>0</v>
      </c>
      <c r="AR26" s="81">
        <f t="shared" si="26"/>
        <v>0</v>
      </c>
      <c r="AS26" s="81">
        <f t="shared" si="27"/>
        <v>0</v>
      </c>
      <c r="AT26" s="81">
        <f t="shared" si="28"/>
        <v>0</v>
      </c>
      <c r="AU26" s="81">
        <f t="shared" si="29"/>
        <v>0</v>
      </c>
      <c r="AV26" s="81">
        <f t="shared" si="30"/>
        <v>0</v>
      </c>
      <c r="AW26" s="81">
        <f t="shared" si="31"/>
        <v>0</v>
      </c>
      <c r="AX26" s="81">
        <f t="shared" si="32"/>
        <v>0</v>
      </c>
      <c r="AY26" s="81">
        <f t="shared" si="33"/>
        <v>0</v>
      </c>
      <c r="AZ26" s="81">
        <f t="shared" si="34"/>
        <v>0</v>
      </c>
      <c r="BA26" s="81">
        <f t="shared" si="35"/>
        <v>0</v>
      </c>
      <c r="BB26" s="81">
        <f t="shared" si="36"/>
        <v>0</v>
      </c>
      <c r="BC26" s="81">
        <f t="shared" si="37"/>
        <v>0</v>
      </c>
      <c r="BD26" s="81">
        <f t="shared" si="38"/>
        <v>0</v>
      </c>
      <c r="BE26" s="81">
        <f t="shared" si="39"/>
        <v>0</v>
      </c>
      <c r="BF26" s="81">
        <f t="shared" si="40"/>
        <v>0</v>
      </c>
      <c r="BG26" s="81">
        <f t="shared" si="41"/>
        <v>4</v>
      </c>
      <c r="BH26" s="81">
        <f t="shared" si="42"/>
        <v>0</v>
      </c>
      <c r="BI26" s="81">
        <f t="shared" si="43"/>
        <v>0</v>
      </c>
      <c r="BJ26" s="81">
        <f t="shared" si="44"/>
        <v>0</v>
      </c>
      <c r="BK26" s="81">
        <f t="shared" si="45"/>
        <v>0</v>
      </c>
      <c r="BL26" s="81">
        <f t="shared" si="46"/>
        <v>0</v>
      </c>
      <c r="BM26" s="81">
        <f t="shared" si="47"/>
        <v>4</v>
      </c>
      <c r="BN26" s="81">
        <f t="shared" si="48"/>
        <v>0</v>
      </c>
      <c r="BO26" s="81">
        <f t="shared" si="49"/>
        <v>0</v>
      </c>
      <c r="BP26" s="81">
        <f t="shared" si="50"/>
        <v>0</v>
      </c>
      <c r="BQ26" s="81">
        <f t="shared" si="51"/>
        <v>0</v>
      </c>
      <c r="BR26" s="81">
        <f t="shared" si="52"/>
        <v>0</v>
      </c>
      <c r="BS26" s="81">
        <f t="shared" si="53"/>
        <v>0</v>
      </c>
      <c r="BT26" s="81">
        <f t="shared" si="54"/>
        <v>0</v>
      </c>
      <c r="BU26" s="81">
        <f t="shared" si="55"/>
        <v>0</v>
      </c>
      <c r="BV26" s="81">
        <f t="shared" si="56"/>
        <v>0</v>
      </c>
      <c r="BW26" s="81">
        <f t="shared" si="57"/>
        <v>0</v>
      </c>
      <c r="BX26" s="81">
        <f t="shared" si="58"/>
        <v>0</v>
      </c>
      <c r="BY26" s="81">
        <f t="shared" si="59"/>
        <v>0</v>
      </c>
      <c r="BZ26" s="81">
        <f t="shared" si="60"/>
        <v>0</v>
      </c>
      <c r="CA26" s="81">
        <f t="shared" si="61"/>
        <v>0</v>
      </c>
      <c r="CB26" s="81">
        <f t="shared" si="62"/>
        <v>0</v>
      </c>
      <c r="CC26" s="81">
        <f t="shared" si="63"/>
        <v>0</v>
      </c>
      <c r="CD26" s="81">
        <f t="shared" si="64"/>
        <v>24</v>
      </c>
      <c r="CE26" s="81">
        <f t="shared" si="65"/>
        <v>0</v>
      </c>
      <c r="CF26" s="81">
        <f t="shared" si="66"/>
        <v>0</v>
      </c>
      <c r="CG26" s="81">
        <f t="shared" si="67"/>
        <v>0</v>
      </c>
      <c r="CH26" s="81">
        <f t="shared" si="68"/>
        <v>0</v>
      </c>
      <c r="CI26" s="81">
        <f t="shared" si="69"/>
        <v>0</v>
      </c>
      <c r="CJ26" s="81">
        <f t="shared" si="70"/>
        <v>0</v>
      </c>
      <c r="CK26" s="81">
        <f t="shared" si="71"/>
        <v>0</v>
      </c>
      <c r="CL26" s="81">
        <f t="shared" si="72"/>
        <v>0</v>
      </c>
      <c r="CM26" s="81">
        <f t="shared" si="73"/>
        <v>0</v>
      </c>
      <c r="CN26" s="81">
        <f t="shared" si="74"/>
        <v>0</v>
      </c>
      <c r="CO26" s="81">
        <f t="shared" si="75"/>
        <v>0</v>
      </c>
      <c r="CP26" s="81">
        <f t="shared" si="76"/>
        <v>0</v>
      </c>
      <c r="CQ26" s="81">
        <f t="shared" si="77"/>
        <v>0</v>
      </c>
      <c r="CR26" s="81">
        <f t="shared" si="78"/>
        <v>0</v>
      </c>
      <c r="CS26" s="81">
        <f t="shared" si="79"/>
        <v>0</v>
      </c>
      <c r="CT26" s="81">
        <f t="shared" si="80"/>
        <v>0</v>
      </c>
      <c r="CU26" s="81">
        <f t="shared" si="81"/>
        <v>0</v>
      </c>
      <c r="CV26" s="81">
        <f t="shared" si="82"/>
        <v>0</v>
      </c>
      <c r="CW26" s="81">
        <f t="shared" si="83"/>
        <v>0</v>
      </c>
      <c r="CX26" s="81">
        <f t="shared" si="84"/>
        <v>0</v>
      </c>
      <c r="CY26" s="81">
        <f t="shared" si="85"/>
        <v>0</v>
      </c>
      <c r="CZ26" s="81">
        <f t="shared" si="86"/>
        <v>0</v>
      </c>
      <c r="DA26" s="81">
        <f t="shared" si="87"/>
        <v>0</v>
      </c>
      <c r="DB26" s="81">
        <f t="shared" si="88"/>
        <v>0</v>
      </c>
      <c r="DC26" s="81">
        <f t="shared" si="89"/>
        <v>0</v>
      </c>
      <c r="DD26" s="81">
        <f t="shared" si="90"/>
        <v>24</v>
      </c>
      <c r="DE26" s="81">
        <f t="shared" si="91"/>
        <v>0</v>
      </c>
      <c r="DF26" s="81">
        <f t="shared" si="92"/>
        <v>0</v>
      </c>
      <c r="DG26" s="81">
        <f t="shared" si="93"/>
        <v>0</v>
      </c>
      <c r="DH26" s="81">
        <f t="shared" si="94"/>
        <v>0</v>
      </c>
      <c r="DI26" s="81">
        <f t="shared" si="95"/>
        <v>0</v>
      </c>
      <c r="DJ26" s="81">
        <f t="shared" si="96"/>
        <v>0</v>
      </c>
      <c r="DK26" s="81">
        <f t="shared" si="97"/>
        <v>0</v>
      </c>
      <c r="DL26" s="81">
        <f t="shared" si="98"/>
        <v>0</v>
      </c>
      <c r="DM26" s="81">
        <f t="shared" si="99"/>
        <v>0</v>
      </c>
      <c r="DN26" s="81">
        <f t="shared" si="100"/>
        <v>0</v>
      </c>
      <c r="DO26" s="81">
        <f t="shared" si="101"/>
        <v>0</v>
      </c>
      <c r="DP26" s="81">
        <f t="shared" si="102"/>
        <v>0</v>
      </c>
      <c r="DQ26" s="81">
        <f t="shared" si="103"/>
        <v>0</v>
      </c>
      <c r="DR26" s="81">
        <f t="shared" si="104"/>
        <v>0</v>
      </c>
      <c r="DS26" s="81">
        <f t="shared" si="105"/>
        <v>0</v>
      </c>
      <c r="DT26" s="81">
        <f t="shared" si="106"/>
        <v>0</v>
      </c>
      <c r="DU26" s="81">
        <f t="shared" si="107"/>
        <v>24</v>
      </c>
      <c r="DV26" s="81">
        <f t="shared" si="108"/>
        <v>0</v>
      </c>
      <c r="DW26" s="81">
        <f t="shared" si="109"/>
        <v>0</v>
      </c>
      <c r="DX26" s="81">
        <f t="shared" si="110"/>
        <v>0</v>
      </c>
      <c r="DY26" s="81">
        <f t="shared" si="111"/>
        <v>0</v>
      </c>
      <c r="DZ26" s="81">
        <f t="shared" si="112"/>
        <v>0</v>
      </c>
      <c r="EA26" s="81">
        <f t="shared" si="113"/>
        <v>0</v>
      </c>
      <c r="EB26" s="81">
        <f t="shared" si="114"/>
        <v>0</v>
      </c>
      <c r="EC26" s="81">
        <f t="shared" si="115"/>
        <v>0</v>
      </c>
      <c r="ED26" s="81">
        <f t="shared" si="116"/>
        <v>0</v>
      </c>
      <c r="EE26" s="81">
        <f t="shared" si="117"/>
        <v>0</v>
      </c>
      <c r="EF26" s="81">
        <f t="shared" si="118"/>
        <v>0</v>
      </c>
      <c r="EG26" s="81">
        <f t="shared" si="119"/>
        <v>0</v>
      </c>
      <c r="EH26" s="81">
        <f t="shared" si="120"/>
        <v>0</v>
      </c>
      <c r="EI26" s="81">
        <f t="shared" si="121"/>
        <v>0</v>
      </c>
      <c r="EJ26" s="81">
        <f t="shared" si="122"/>
        <v>0</v>
      </c>
      <c r="EK26" s="81">
        <f t="shared" si="123"/>
        <v>0</v>
      </c>
      <c r="EL26" s="81">
        <f t="shared" si="124"/>
        <v>0</v>
      </c>
      <c r="EM26" s="81">
        <f t="shared" si="125"/>
        <v>0</v>
      </c>
      <c r="EN26" s="81">
        <f t="shared" si="126"/>
        <v>0</v>
      </c>
      <c r="EO26" s="81">
        <f t="shared" si="127"/>
        <v>0</v>
      </c>
      <c r="EP26" s="81">
        <f t="shared" si="128"/>
        <v>0</v>
      </c>
      <c r="EQ26" s="81">
        <f t="shared" si="129"/>
        <v>0</v>
      </c>
      <c r="ER26" s="81">
        <f t="shared" si="130"/>
        <v>0</v>
      </c>
      <c r="ES26" s="81">
        <f t="shared" si="131"/>
        <v>0</v>
      </c>
      <c r="ET26" s="81">
        <f t="shared" si="132"/>
        <v>0</v>
      </c>
      <c r="EU26" s="81">
        <f t="shared" si="133"/>
        <v>24</v>
      </c>
      <c r="EV26" s="81"/>
      <c r="EW26" s="81">
        <f t="shared" si="134"/>
        <v>17</v>
      </c>
      <c r="EX26" s="81">
        <f t="shared" si="135"/>
        <v>17</v>
      </c>
      <c r="EY26" s="81"/>
      <c r="EZ26" s="81">
        <f t="shared" si="136"/>
        <v>17</v>
      </c>
      <c r="FA26" s="81" t="e">
        <f>IF(P26=#REF!,IF(J26&lt;#REF!,#REF!,FE26),#REF!)</f>
        <v>#REF!</v>
      </c>
      <c r="FB26" s="81" t="e">
        <f>IF(P26=#REF!,IF(J26&lt;#REF!,0,1))</f>
        <v>#REF!</v>
      </c>
      <c r="FC26" s="81" t="e">
        <f>IF(AND(EZ26&gt;=21,EZ26&lt;&gt;0),EZ26,IF(P26&lt;#REF!,"СТОП",FA26+FB26))</f>
        <v>#REF!</v>
      </c>
      <c r="FD26" s="81"/>
      <c r="FE26" s="81">
        <v>15</v>
      </c>
      <c r="FF26" s="81">
        <v>16</v>
      </c>
      <c r="FG26" s="81"/>
      <c r="FH26" s="82">
        <f t="shared" si="137"/>
        <v>0</v>
      </c>
      <c r="FI26" s="82">
        <f t="shared" si="138"/>
        <v>0</v>
      </c>
      <c r="FJ26" s="82">
        <f t="shared" si="139"/>
        <v>0</v>
      </c>
      <c r="FK26" s="82">
        <f t="shared" si="140"/>
        <v>0</v>
      </c>
      <c r="FL26" s="82">
        <f t="shared" si="141"/>
        <v>0</v>
      </c>
      <c r="FM26" s="82">
        <f t="shared" si="142"/>
        <v>0</v>
      </c>
      <c r="FN26" s="82">
        <f t="shared" si="143"/>
        <v>0</v>
      </c>
      <c r="FO26" s="82">
        <f t="shared" si="144"/>
        <v>0</v>
      </c>
      <c r="FP26" s="82">
        <f t="shared" si="145"/>
        <v>0</v>
      </c>
      <c r="FQ26" s="82">
        <f t="shared" si="146"/>
        <v>0</v>
      </c>
      <c r="FR26" s="82">
        <f t="shared" si="147"/>
        <v>0</v>
      </c>
      <c r="FS26" s="82">
        <f t="shared" si="148"/>
        <v>0</v>
      </c>
      <c r="FT26" s="82">
        <f t="shared" si="149"/>
        <v>0</v>
      </c>
      <c r="FU26" s="82">
        <f t="shared" si="150"/>
        <v>0</v>
      </c>
      <c r="FV26" s="82">
        <f t="shared" si="151"/>
        <v>0</v>
      </c>
      <c r="FW26" s="82">
        <f t="shared" si="152"/>
        <v>0</v>
      </c>
      <c r="FX26" s="82">
        <f t="shared" si="153"/>
        <v>4</v>
      </c>
      <c r="FY26" s="82">
        <f t="shared" si="154"/>
        <v>0</v>
      </c>
      <c r="FZ26" s="82">
        <f t="shared" si="155"/>
        <v>0</v>
      </c>
      <c r="GA26" s="82">
        <f t="shared" si="156"/>
        <v>0</v>
      </c>
      <c r="GB26" s="82">
        <f t="shared" si="157"/>
        <v>0</v>
      </c>
      <c r="GC26" s="82">
        <f t="shared" si="158"/>
        <v>0</v>
      </c>
      <c r="GD26" s="82">
        <f t="shared" si="159"/>
        <v>4</v>
      </c>
      <c r="GE26" s="82">
        <f t="shared" si="160"/>
        <v>0</v>
      </c>
      <c r="GF26" s="82">
        <f t="shared" si="161"/>
        <v>0</v>
      </c>
      <c r="GG26" s="82">
        <f t="shared" si="162"/>
        <v>0</v>
      </c>
      <c r="GH26" s="82">
        <f t="shared" si="163"/>
        <v>0</v>
      </c>
      <c r="GI26" s="82">
        <f t="shared" si="164"/>
        <v>0</v>
      </c>
      <c r="GJ26" s="82">
        <f t="shared" si="165"/>
        <v>0</v>
      </c>
      <c r="GK26" s="82">
        <f t="shared" si="166"/>
        <v>0</v>
      </c>
      <c r="GL26" s="82">
        <f t="shared" si="167"/>
        <v>0</v>
      </c>
      <c r="GM26" s="82">
        <f t="shared" si="168"/>
        <v>0</v>
      </c>
      <c r="GN26" s="82">
        <f t="shared" si="169"/>
        <v>0</v>
      </c>
      <c r="GO26" s="82">
        <f t="shared" si="170"/>
        <v>0</v>
      </c>
      <c r="GP26" s="82">
        <f t="shared" si="171"/>
        <v>0</v>
      </c>
      <c r="GQ26" s="82">
        <f t="shared" si="172"/>
        <v>0</v>
      </c>
      <c r="GR26" s="82">
        <f t="shared" si="173"/>
        <v>0</v>
      </c>
      <c r="GS26" s="82">
        <f t="shared" si="174"/>
        <v>0</v>
      </c>
      <c r="GT26" s="82">
        <f t="shared" si="175"/>
        <v>0</v>
      </c>
      <c r="GU26" s="82">
        <f t="shared" si="176"/>
        <v>4</v>
      </c>
      <c r="GV26" s="82">
        <f t="shared" si="177"/>
        <v>0</v>
      </c>
      <c r="GW26" s="82">
        <f t="shared" si="178"/>
        <v>0</v>
      </c>
      <c r="GX26" s="82">
        <f t="shared" si="179"/>
        <v>0</v>
      </c>
      <c r="GY26" s="82">
        <f t="shared" si="180"/>
        <v>0</v>
      </c>
      <c r="GZ26" s="82">
        <f t="shared" si="181"/>
        <v>0</v>
      </c>
      <c r="HA26" s="82">
        <f t="shared" si="182"/>
        <v>4</v>
      </c>
      <c r="HB26" s="82">
        <f t="shared" si="183"/>
        <v>0</v>
      </c>
      <c r="HC26" s="82">
        <f t="shared" si="184"/>
        <v>0</v>
      </c>
      <c r="HD26" s="82">
        <f t="shared" si="185"/>
        <v>0</v>
      </c>
      <c r="HE26" s="82">
        <f t="shared" si="186"/>
        <v>0</v>
      </c>
      <c r="HF26" s="82">
        <f t="shared" si="187"/>
        <v>0</v>
      </c>
      <c r="HG26" s="82">
        <f t="shared" si="188"/>
        <v>0</v>
      </c>
      <c r="HH26" s="82">
        <f t="shared" si="189"/>
        <v>0</v>
      </c>
      <c r="HI26" s="82">
        <f t="shared" si="190"/>
        <v>0</v>
      </c>
      <c r="HJ26" s="82">
        <f t="shared" si="191"/>
        <v>0</v>
      </c>
      <c r="HK26" s="82">
        <f t="shared" si="192"/>
        <v>0</v>
      </c>
      <c r="HL26" s="82">
        <f t="shared" si="193"/>
        <v>0</v>
      </c>
      <c r="HM26" s="82">
        <f t="shared" si="194"/>
        <v>0</v>
      </c>
      <c r="HN26" s="82">
        <f t="shared" si="195"/>
        <v>0</v>
      </c>
      <c r="HO26" s="82">
        <f t="shared" si="196"/>
        <v>0</v>
      </c>
      <c r="HP26" s="82">
        <f t="shared" si="197"/>
        <v>0</v>
      </c>
      <c r="HQ26" s="82">
        <f t="shared" si="198"/>
        <v>0</v>
      </c>
      <c r="HR26" s="82">
        <f t="shared" si="199"/>
        <v>60</v>
      </c>
      <c r="HS26" s="82">
        <f t="shared" si="200"/>
        <v>0</v>
      </c>
      <c r="HT26" s="82">
        <f t="shared" si="201"/>
        <v>0</v>
      </c>
      <c r="HU26" s="82">
        <f t="shared" si="202"/>
        <v>0</v>
      </c>
      <c r="HV26" s="82">
        <f t="shared" si="203"/>
        <v>0</v>
      </c>
      <c r="HW26" s="82">
        <f t="shared" si="204"/>
        <v>0</v>
      </c>
      <c r="HX26" s="82">
        <f t="shared" si="205"/>
        <v>60</v>
      </c>
      <c r="HY26" s="82">
        <f t="shared" si="206"/>
        <v>0</v>
      </c>
      <c r="HZ26" s="82">
        <f t="shared" si="207"/>
        <v>0</v>
      </c>
      <c r="IA26" s="82">
        <f t="shared" si="208"/>
        <v>0</v>
      </c>
      <c r="IB26" s="82">
        <f t="shared" si="209"/>
        <v>0</v>
      </c>
      <c r="IC26" s="82">
        <f t="shared" si="210"/>
        <v>0</v>
      </c>
      <c r="ID26" s="82">
        <f t="shared" si="211"/>
        <v>0</v>
      </c>
      <c r="IE26" s="82">
        <f t="shared" si="212"/>
        <v>0</v>
      </c>
      <c r="IF26" s="82">
        <f t="shared" si="213"/>
        <v>0</v>
      </c>
      <c r="IG26" s="82">
        <f t="shared" si="214"/>
        <v>0</v>
      </c>
      <c r="IH26" s="82">
        <f t="shared" si="215"/>
        <v>0</v>
      </c>
      <c r="II26" s="82">
        <f t="shared" si="216"/>
        <v>0</v>
      </c>
      <c r="IJ26" s="82">
        <f t="shared" si="217"/>
        <v>0</v>
      </c>
      <c r="IK26" s="82">
        <f t="shared" si="218"/>
        <v>0</v>
      </c>
      <c r="IL26" s="82">
        <f t="shared" si="219"/>
        <v>0</v>
      </c>
      <c r="IM26" s="82">
        <f t="shared" si="220"/>
        <v>0</v>
      </c>
      <c r="IN26" s="82">
        <f t="shared" si="221"/>
        <v>0</v>
      </c>
      <c r="IO26" s="82">
        <f t="shared" si="222"/>
        <v>60</v>
      </c>
      <c r="IP26" s="82">
        <f t="shared" si="223"/>
        <v>0</v>
      </c>
      <c r="IQ26" s="82">
        <f t="shared" si="224"/>
        <v>0</v>
      </c>
      <c r="IR26" s="82">
        <f t="shared" si="225"/>
        <v>0</v>
      </c>
      <c r="IS26" s="82">
        <f t="shared" si="226"/>
        <v>0</v>
      </c>
      <c r="IT26" s="82">
        <f t="shared" si="227"/>
        <v>0</v>
      </c>
      <c r="IU26" s="82">
        <f t="shared" si="228"/>
        <v>60</v>
      </c>
      <c r="IV26" s="81"/>
    </row>
    <row r="27" spans="1:256" s="5" customFormat="1" ht="99">
      <c r="A27" s="57">
        <v>18</v>
      </c>
      <c r="B27" s="95">
        <v>157</v>
      </c>
      <c r="C27" s="86" t="s">
        <v>229</v>
      </c>
      <c r="D27" s="89" t="s">
        <v>28</v>
      </c>
      <c r="E27" s="66" t="s">
        <v>123</v>
      </c>
      <c r="F27" s="166" t="s">
        <v>124</v>
      </c>
      <c r="G27" s="57" t="s">
        <v>36</v>
      </c>
      <c r="H27" s="44">
        <v>18</v>
      </c>
      <c r="I27" s="101">
        <v>3</v>
      </c>
      <c r="J27" s="101">
        <v>16</v>
      </c>
      <c r="K27" s="45">
        <v>5</v>
      </c>
      <c r="L27" s="46">
        <v>19</v>
      </c>
      <c r="M27" s="101">
        <v>2</v>
      </c>
      <c r="N27" s="101">
        <v>19</v>
      </c>
      <c r="O27" s="62">
        <v>2</v>
      </c>
      <c r="P27" s="153">
        <f t="shared" si="0"/>
        <v>12</v>
      </c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3"/>
      <c r="DX27" s="53"/>
      <c r="DY27" s="53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4"/>
      <c r="ER27" s="54"/>
      <c r="ES27" s="54"/>
      <c r="ET27" s="54"/>
      <c r="EU27" s="54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</row>
    <row r="28" spans="1:256" s="5" customFormat="1" ht="99">
      <c r="A28" s="57">
        <v>19</v>
      </c>
      <c r="B28" s="95">
        <v>99</v>
      </c>
      <c r="C28" s="86" t="s">
        <v>238</v>
      </c>
      <c r="D28" s="89" t="s">
        <v>26</v>
      </c>
      <c r="E28" s="66" t="s">
        <v>113</v>
      </c>
      <c r="F28" s="58" t="s">
        <v>43</v>
      </c>
      <c r="G28" s="57" t="s">
        <v>36</v>
      </c>
      <c r="H28" s="44" t="s">
        <v>4</v>
      </c>
      <c r="I28" s="101">
        <v>0</v>
      </c>
      <c r="J28" s="101" t="s">
        <v>271</v>
      </c>
      <c r="K28" s="45">
        <v>0</v>
      </c>
      <c r="L28" s="46">
        <v>10</v>
      </c>
      <c r="M28" s="101">
        <v>11</v>
      </c>
      <c r="N28" s="101" t="s">
        <v>4</v>
      </c>
      <c r="O28" s="62">
        <v>0</v>
      </c>
      <c r="P28" s="153">
        <f t="shared" si="0"/>
        <v>11</v>
      </c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3"/>
      <c r="DX28" s="53"/>
      <c r="DY28" s="53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4"/>
      <c r="ER28" s="54"/>
      <c r="ES28" s="54"/>
      <c r="ET28" s="54"/>
      <c r="EU28" s="54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</row>
    <row r="29" spans="1:256" s="5" customFormat="1" ht="198">
      <c r="A29" s="57">
        <v>20</v>
      </c>
      <c r="B29" s="95">
        <v>30</v>
      </c>
      <c r="C29" s="86" t="s">
        <v>223</v>
      </c>
      <c r="D29" s="89" t="s">
        <v>28</v>
      </c>
      <c r="E29" s="66" t="s">
        <v>148</v>
      </c>
      <c r="F29" s="58" t="s">
        <v>149</v>
      </c>
      <c r="G29" s="57" t="s">
        <v>36</v>
      </c>
      <c r="H29" s="44">
        <v>19</v>
      </c>
      <c r="I29" s="101">
        <v>2</v>
      </c>
      <c r="J29" s="101">
        <v>20</v>
      </c>
      <c r="K29" s="45">
        <v>1</v>
      </c>
      <c r="L29" s="46">
        <v>26</v>
      </c>
      <c r="M29" s="101">
        <v>0</v>
      </c>
      <c r="N29" s="101">
        <v>16</v>
      </c>
      <c r="O29" s="62">
        <v>5</v>
      </c>
      <c r="P29" s="153">
        <f t="shared" si="0"/>
        <v>8</v>
      </c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3"/>
      <c r="DX29" s="53"/>
      <c r="DY29" s="53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4"/>
      <c r="ER29" s="54"/>
      <c r="ES29" s="54"/>
      <c r="ET29" s="54"/>
      <c r="EU29" s="54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  <c r="IU29" s="52"/>
      <c r="IV29" s="52"/>
    </row>
    <row r="30" spans="1:256" ht="99">
      <c r="A30" s="57">
        <v>21</v>
      </c>
      <c r="B30" s="95">
        <v>878</v>
      </c>
      <c r="C30" s="86" t="s">
        <v>83</v>
      </c>
      <c r="D30" s="89" t="s">
        <v>28</v>
      </c>
      <c r="E30" s="66" t="s">
        <v>52</v>
      </c>
      <c r="F30" s="58" t="s">
        <v>67</v>
      </c>
      <c r="G30" s="57" t="s">
        <v>36</v>
      </c>
      <c r="H30" s="44">
        <v>21</v>
      </c>
      <c r="I30" s="101">
        <v>0</v>
      </c>
      <c r="J30" s="101">
        <v>18</v>
      </c>
      <c r="K30" s="45">
        <v>3</v>
      </c>
      <c r="L30" s="46">
        <v>20</v>
      </c>
      <c r="M30" s="101">
        <v>1</v>
      </c>
      <c r="N30" s="101">
        <v>23</v>
      </c>
      <c r="O30" s="62">
        <v>0</v>
      </c>
      <c r="P30" s="153">
        <f t="shared" si="0"/>
        <v>4</v>
      </c>
      <c r="Q30" s="7"/>
      <c r="R30" s="6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6"/>
      <c r="EC30" s="6"/>
      <c r="ED30" s="6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8"/>
      <c r="EW30" s="8"/>
      <c r="EX30" s="8"/>
      <c r="EY30" s="8"/>
      <c r="EZ30" s="8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ht="99">
      <c r="A31" s="57">
        <v>22</v>
      </c>
      <c r="B31" s="95">
        <v>276</v>
      </c>
      <c r="C31" s="86" t="s">
        <v>235</v>
      </c>
      <c r="D31" s="89" t="s">
        <v>27</v>
      </c>
      <c r="E31" s="66" t="s">
        <v>162</v>
      </c>
      <c r="F31" s="58" t="s">
        <v>199</v>
      </c>
      <c r="G31" s="57" t="s">
        <v>36</v>
      </c>
      <c r="H31" s="44">
        <v>23</v>
      </c>
      <c r="I31" s="101">
        <v>0</v>
      </c>
      <c r="J31" s="101">
        <v>19</v>
      </c>
      <c r="K31" s="45">
        <v>2</v>
      </c>
      <c r="L31" s="46">
        <v>23</v>
      </c>
      <c r="M31" s="101">
        <v>0</v>
      </c>
      <c r="N31" s="101">
        <v>21</v>
      </c>
      <c r="O31" s="62">
        <v>0</v>
      </c>
      <c r="P31" s="153">
        <f t="shared" si="0"/>
        <v>2</v>
      </c>
      <c r="Q31" s="7"/>
      <c r="R31" s="6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6"/>
      <c r="EC31" s="6"/>
      <c r="ED31" s="6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8"/>
      <c r="EW31" s="8"/>
      <c r="EX31" s="8"/>
      <c r="EY31" s="8"/>
      <c r="EZ31" s="8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ht="99">
      <c r="A32" s="57">
        <v>23</v>
      </c>
      <c r="B32" s="95">
        <v>401</v>
      </c>
      <c r="C32" s="86" t="s">
        <v>236</v>
      </c>
      <c r="D32" s="89" t="s">
        <v>28</v>
      </c>
      <c r="E32" s="66" t="s">
        <v>143</v>
      </c>
      <c r="F32" s="58" t="s">
        <v>43</v>
      </c>
      <c r="G32" s="57" t="s">
        <v>36</v>
      </c>
      <c r="H32" s="44">
        <v>24</v>
      </c>
      <c r="I32" s="101">
        <v>0</v>
      </c>
      <c r="J32" s="101">
        <v>21</v>
      </c>
      <c r="K32" s="45">
        <v>0</v>
      </c>
      <c r="L32" s="46">
        <v>22</v>
      </c>
      <c r="M32" s="101">
        <v>0</v>
      </c>
      <c r="N32" s="101">
        <v>20</v>
      </c>
      <c r="O32" s="62">
        <v>1</v>
      </c>
      <c r="P32" s="153">
        <f t="shared" si="0"/>
        <v>1</v>
      </c>
      <c r="Q32" s="7"/>
      <c r="R32" s="6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6"/>
      <c r="EC32" s="6"/>
      <c r="ED32" s="6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8"/>
      <c r="EW32" s="8"/>
      <c r="EX32" s="8"/>
      <c r="EY32" s="8"/>
      <c r="EZ32" s="8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ht="99.75" thickBot="1">
      <c r="A33" s="59">
        <v>24</v>
      </c>
      <c r="B33" s="96">
        <v>160</v>
      </c>
      <c r="C33" s="87" t="s">
        <v>234</v>
      </c>
      <c r="D33" s="97" t="s">
        <v>34</v>
      </c>
      <c r="E33" s="68" t="s">
        <v>165</v>
      </c>
      <c r="F33" s="67" t="s">
        <v>166</v>
      </c>
      <c r="G33" s="59" t="s">
        <v>62</v>
      </c>
      <c r="H33" s="48">
        <v>20</v>
      </c>
      <c r="I33" s="115">
        <v>1</v>
      </c>
      <c r="J33" s="115" t="s">
        <v>4</v>
      </c>
      <c r="K33" s="49">
        <v>0</v>
      </c>
      <c r="L33" s="50" t="s">
        <v>272</v>
      </c>
      <c r="M33" s="115">
        <v>0</v>
      </c>
      <c r="N33" s="115" t="s">
        <v>272</v>
      </c>
      <c r="O33" s="63">
        <v>0</v>
      </c>
      <c r="P33" s="154">
        <f t="shared" si="0"/>
        <v>1</v>
      </c>
      <c r="Q33" s="7"/>
      <c r="R33" s="6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6"/>
      <c r="EC33" s="6"/>
      <c r="ED33" s="6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8"/>
      <c r="EW33" s="8"/>
      <c r="EX33" s="8"/>
      <c r="EY33" s="8"/>
      <c r="EZ33" s="8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7" ht="99">
      <c r="A34" s="76"/>
      <c r="B34" s="76"/>
      <c r="C34" s="77"/>
      <c r="D34" s="79"/>
      <c r="E34" s="78"/>
      <c r="F34" s="78"/>
      <c r="G34" s="76"/>
    </row>
    <row r="35" spans="1:7" ht="99">
      <c r="A35" s="51" t="s">
        <v>21</v>
      </c>
      <c r="B35" s="51"/>
      <c r="C35" s="51"/>
      <c r="D35" s="93"/>
      <c r="E35" s="78"/>
      <c r="F35" s="78"/>
      <c r="G35" s="76"/>
    </row>
    <row r="36" spans="1:7" ht="99">
      <c r="A36" s="51" t="s">
        <v>61</v>
      </c>
      <c r="B36" s="51"/>
      <c r="C36" s="51"/>
      <c r="D36" s="93"/>
      <c r="E36" s="78"/>
      <c r="F36" s="78"/>
      <c r="G36" s="76"/>
    </row>
    <row r="37" spans="1:7" ht="92.25">
      <c r="A37" s="51"/>
      <c r="B37" s="51"/>
      <c r="C37" s="51"/>
      <c r="D37" s="51"/>
      <c r="E37" s="51"/>
      <c r="F37" s="51"/>
      <c r="G37" s="51"/>
    </row>
    <row r="38" spans="1:7" ht="92.25">
      <c r="A38" s="51" t="s">
        <v>32</v>
      </c>
      <c r="B38" s="51"/>
      <c r="C38" s="51"/>
      <c r="D38" s="51"/>
      <c r="E38" s="51"/>
      <c r="F38" s="51"/>
      <c r="G38" s="51"/>
    </row>
    <row r="39" spans="1:7" ht="92.25">
      <c r="A39" s="64" t="s">
        <v>33</v>
      </c>
      <c r="B39" s="64"/>
      <c r="C39" s="64"/>
      <c r="D39" s="64"/>
      <c r="E39" s="64"/>
      <c r="F39" s="64"/>
      <c r="G39" s="64"/>
    </row>
    <row r="40" spans="1:7" ht="12.75">
      <c r="A40" s="11"/>
      <c r="B40" s="11"/>
      <c r="C40" s="11"/>
      <c r="D40" s="11"/>
      <c r="E40" s="11"/>
      <c r="F40" s="11"/>
      <c r="G40" s="11"/>
    </row>
    <row r="41" spans="1:7" ht="12.75">
      <c r="A41" s="11"/>
      <c r="B41" s="11"/>
      <c r="C41" s="11"/>
      <c r="D41" s="11"/>
      <c r="E41" s="11"/>
      <c r="F41" s="11"/>
      <c r="G41" s="11"/>
    </row>
    <row r="42" spans="1:256" s="3" customFormat="1" ht="12.75">
      <c r="A42" s="11"/>
      <c r="B42" s="11"/>
      <c r="C42" s="11"/>
      <c r="D42" s="11"/>
      <c r="E42" s="11"/>
      <c r="F42" s="11"/>
      <c r="G42" s="11"/>
      <c r="Q42" s="1"/>
      <c r="R42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/>
      <c r="EC42"/>
      <c r="ED42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2"/>
      <c r="EW42" s="2"/>
      <c r="EX42" s="2"/>
      <c r="EY42" s="2"/>
      <c r="EZ42" s="2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3" customFormat="1" ht="12.75">
      <c r="A43" s="11"/>
      <c r="B43" s="11"/>
      <c r="C43" s="11"/>
      <c r="D43" s="11"/>
      <c r="E43" s="11"/>
      <c r="F43" s="11"/>
      <c r="G43" s="11"/>
      <c r="Q43" s="1"/>
      <c r="R43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/>
      <c r="EC43"/>
      <c r="ED43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2"/>
      <c r="EW43" s="2"/>
      <c r="EX43" s="2"/>
      <c r="EY43" s="2"/>
      <c r="EZ43" s="2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3" customFormat="1" ht="12.75">
      <c r="A44" s="11"/>
      <c r="B44" s="11"/>
      <c r="C44" s="11"/>
      <c r="D44" s="11"/>
      <c r="E44" s="11"/>
      <c r="F44" s="11"/>
      <c r="G44" s="11"/>
      <c r="Q44" s="1"/>
      <c r="R4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/>
      <c r="EC44"/>
      <c r="ED44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2"/>
      <c r="EW44" s="2"/>
      <c r="EX44" s="2"/>
      <c r="EY44" s="2"/>
      <c r="EZ44" s="2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3" customFormat="1" ht="12.75">
      <c r="A45" s="11"/>
      <c r="B45" s="11"/>
      <c r="C45" s="11"/>
      <c r="D45" s="11"/>
      <c r="E45" s="11"/>
      <c r="F45" s="11"/>
      <c r="G45" s="11"/>
      <c r="Q45" s="1"/>
      <c r="R45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/>
      <c r="EC45"/>
      <c r="ED45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2"/>
      <c r="EW45" s="2"/>
      <c r="EX45" s="2"/>
      <c r="EY45" s="2"/>
      <c r="EZ45" s="2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3" customFormat="1" ht="12.75">
      <c r="A46" s="11"/>
      <c r="B46" s="11"/>
      <c r="C46" s="11"/>
      <c r="D46" s="11"/>
      <c r="E46" s="11"/>
      <c r="F46" s="11"/>
      <c r="G46" s="11"/>
      <c r="Q46" s="1"/>
      <c r="R46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/>
      <c r="EC46"/>
      <c r="ED46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2"/>
      <c r="EW46" s="2"/>
      <c r="EX46" s="2"/>
      <c r="EY46" s="2"/>
      <c r="EZ46" s="2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3" customFormat="1" ht="12.75">
      <c r="A47" s="11"/>
      <c r="B47" s="11"/>
      <c r="C47" s="11"/>
      <c r="D47" s="11"/>
      <c r="E47" s="11"/>
      <c r="F47" s="11"/>
      <c r="G47" s="11"/>
      <c r="Q47" s="1"/>
      <c r="R47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/>
      <c r="EC47"/>
      <c r="ED47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2"/>
      <c r="EW47" s="2"/>
      <c r="EX47" s="2"/>
      <c r="EY47" s="2"/>
      <c r="EZ47" s="2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</sheetData>
  <sheetProtection formatCells="0" formatColumns="0" formatRows="0" insertColumns="0" insertRows="0" insertHyperlinks="0" deleteColumns="0" deleteRows="0" autoFilter="0" pivotTables="0"/>
  <mergeCells count="28">
    <mergeCell ref="L7:M7"/>
    <mergeCell ref="N7:O7"/>
    <mergeCell ref="Q7:Q9"/>
    <mergeCell ref="H8:H9"/>
    <mergeCell ref="I8:I9"/>
    <mergeCell ref="J8:J9"/>
    <mergeCell ref="K8:K9"/>
    <mergeCell ref="L8:L9"/>
    <mergeCell ref="M8:M9"/>
    <mergeCell ref="N8:N9"/>
    <mergeCell ref="O8:O9"/>
    <mergeCell ref="P7:P9"/>
    <mergeCell ref="F7:F9"/>
    <mergeCell ref="Q1:Q4"/>
    <mergeCell ref="A2:P2"/>
    <mergeCell ref="A3:P3"/>
    <mergeCell ref="A4:P4"/>
    <mergeCell ref="A5:P5"/>
    <mergeCell ref="H6:K6"/>
    <mergeCell ref="L6:O6"/>
    <mergeCell ref="A7:A9"/>
    <mergeCell ref="B7:B9"/>
    <mergeCell ref="C7:C9"/>
    <mergeCell ref="D7:D9"/>
    <mergeCell ref="E7:E9"/>
    <mergeCell ref="G7:G9"/>
    <mergeCell ref="H7:I7"/>
    <mergeCell ref="J7:K7"/>
  </mergeCells>
  <dataValidations count="1">
    <dataValidation errorStyle="warning" type="decimal" allowBlank="1" showInputMessage="1" showErrorMessage="1" error="Укажите правильно занимаемое мотокроссменом место&#10;Место должно быть  от 1 до 60" sqref="J10:J26 H10:H26 N10:N33 L10:L33">
      <formula1>1</formula1>
      <formula2>60</formula2>
    </dataValidation>
  </dataValidations>
  <printOptions horizontalCentered="1"/>
  <pageMargins left="0.35" right="0.2362204724409449" top="0.15748031496062992" bottom="0.35433070866141736" header="0.5118110236220472" footer="0.5118110236220472"/>
  <pageSetup fitToHeight="2" fitToWidth="1" horizontalDpi="300" verticalDpi="300" orientation="landscape" paperSize="9" scale="1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4">
    <pageSetUpPr fitToPage="1"/>
  </sheetPr>
  <dimension ref="A1:IV30"/>
  <sheetViews>
    <sheetView tabSelected="1" zoomScale="20" zoomScaleNormal="20" zoomScalePageLayoutView="75" workbookViewId="0" topLeftCell="A1">
      <selection activeCell="C114" sqref="C114"/>
    </sheetView>
  </sheetViews>
  <sheetFormatPr defaultColWidth="9.140625" defaultRowHeight="12.75"/>
  <cols>
    <col min="1" max="1" width="31.57421875" style="3" customWidth="1"/>
    <col min="2" max="2" width="50.140625" style="3" customWidth="1"/>
    <col min="3" max="3" width="159.140625" style="3" customWidth="1"/>
    <col min="4" max="4" width="27.00390625" style="3" customWidth="1"/>
    <col min="5" max="5" width="255.8515625" style="3" customWidth="1"/>
    <col min="6" max="6" width="255.7109375" style="3" customWidth="1"/>
    <col min="7" max="7" width="71.57421875" style="3" customWidth="1"/>
    <col min="8" max="8" width="23.00390625" style="3" customWidth="1"/>
    <col min="9" max="9" width="26.57421875" style="3" customWidth="1"/>
    <col min="10" max="10" width="23.00390625" style="3" customWidth="1"/>
    <col min="11" max="11" width="28.00390625" style="3" customWidth="1"/>
    <col min="12" max="12" width="23.00390625" style="3" customWidth="1"/>
    <col min="13" max="13" width="26.57421875" style="3" customWidth="1"/>
    <col min="14" max="14" width="23.00390625" style="3" customWidth="1"/>
    <col min="15" max="15" width="28.00390625" style="3" customWidth="1"/>
    <col min="16" max="16" width="39.421875" style="3" customWidth="1"/>
    <col min="17" max="17" width="0.71875" style="1" hidden="1" customWidth="1"/>
    <col min="18" max="18" width="0" style="0" hidden="1" customWidth="1"/>
    <col min="19" max="19" width="7.57421875" style="1" hidden="1" customWidth="1"/>
    <col min="20" max="131" width="7.140625" style="1" hidden="1" customWidth="1"/>
    <col min="132" max="134" width="0" style="0" hidden="1" customWidth="1"/>
    <col min="135" max="148" width="8.57421875" style="1" hidden="1" customWidth="1"/>
    <col min="149" max="150" width="7.140625" style="1" hidden="1" customWidth="1"/>
    <col min="151" max="151" width="8.57421875" style="1" hidden="1" customWidth="1"/>
    <col min="152" max="152" width="8.7109375" style="2" hidden="1" customWidth="1"/>
    <col min="153" max="153" width="6.140625" style="2" hidden="1" customWidth="1"/>
    <col min="154" max="154" width="8.00390625" style="2" hidden="1" customWidth="1"/>
    <col min="155" max="155" width="3.7109375" style="2" hidden="1" customWidth="1"/>
    <col min="156" max="156" width="9.140625" style="2" hidden="1" customWidth="1"/>
    <col min="157" max="157" width="10.00390625" style="1" hidden="1" customWidth="1"/>
    <col min="158" max="158" width="8.140625" style="1" hidden="1" customWidth="1"/>
    <col min="159" max="159" width="7.57421875" style="1" hidden="1" customWidth="1"/>
    <col min="160" max="160" width="9.57421875" style="1" hidden="1" customWidth="1"/>
    <col min="161" max="161" width="5.57421875" style="1" hidden="1" customWidth="1"/>
    <col min="162" max="163" width="5.421875" style="1" hidden="1" customWidth="1"/>
    <col min="164" max="209" width="3.7109375" style="1" hidden="1" customWidth="1"/>
    <col min="210" max="210" width="7.421875" style="1" hidden="1" customWidth="1"/>
    <col min="211" max="231" width="3.7109375" style="1" hidden="1" customWidth="1"/>
    <col min="232" max="232" width="5.421875" style="1" hidden="1" customWidth="1"/>
    <col min="233" max="233" width="5.7109375" style="1" hidden="1" customWidth="1"/>
    <col min="234" max="254" width="3.7109375" style="1" hidden="1" customWidth="1"/>
    <col min="255" max="255" width="5.00390625" style="1" hidden="1" customWidth="1"/>
    <col min="256" max="16384" width="5.140625" style="1" hidden="1" customWidth="1"/>
  </cols>
  <sheetData>
    <row r="1" spans="1:256" ht="295.5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69"/>
      <c r="R1" s="14"/>
      <c r="S1" s="98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4"/>
      <c r="EC1" s="14"/>
      <c r="ED1" s="14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6"/>
      <c r="EW1" s="16"/>
      <c r="EX1" s="16"/>
      <c r="EY1" s="16"/>
      <c r="EZ1" s="16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194.25" customHeight="1">
      <c r="A2" s="171" t="s">
        <v>277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0"/>
      <c r="R2" s="14"/>
      <c r="S2" s="17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4"/>
      <c r="EC2" s="14"/>
      <c r="ED2" s="14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6"/>
      <c r="EW2" s="16"/>
      <c r="EX2" s="16"/>
      <c r="EY2" s="16"/>
      <c r="EZ2" s="16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87.75" customHeight="1">
      <c r="A3" s="171" t="s">
        <v>273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0"/>
      <c r="R3" s="14"/>
      <c r="S3" s="18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4"/>
      <c r="EC3" s="14"/>
      <c r="ED3" s="14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6"/>
      <c r="EW3" s="16"/>
      <c r="EX3" s="16"/>
      <c r="EY3" s="16"/>
      <c r="EZ3" s="16"/>
      <c r="FA3" s="15"/>
      <c r="FB3" s="15"/>
      <c r="FC3" s="15"/>
      <c r="FD3" s="15"/>
      <c r="FE3" s="15"/>
      <c r="FF3" s="15"/>
      <c r="FG3" s="15"/>
      <c r="FH3" s="19"/>
      <c r="FI3" s="19"/>
      <c r="FJ3" s="19"/>
      <c r="FK3" s="20"/>
      <c r="FL3" s="20"/>
      <c r="FM3" s="20"/>
      <c r="FN3" s="20"/>
      <c r="FO3" s="21"/>
      <c r="FP3" s="21"/>
      <c r="FQ3" s="21"/>
      <c r="FR3" s="21"/>
      <c r="FS3" s="21"/>
      <c r="FT3" s="21" t="s">
        <v>15</v>
      </c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s="4" customFormat="1" ht="93.75" customHeight="1">
      <c r="A4" s="172" t="s">
        <v>274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0"/>
      <c r="R4" s="22"/>
      <c r="S4" s="23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2"/>
      <c r="EC4" s="22"/>
      <c r="ED4" s="22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3"/>
      <c r="EW4" s="23"/>
      <c r="EX4" s="23"/>
      <c r="EY4" s="23"/>
      <c r="EZ4" s="23"/>
      <c r="FA4" s="24"/>
      <c r="FB4" s="24"/>
      <c r="FC4" s="24"/>
      <c r="FD4" s="24"/>
      <c r="FE4" s="24"/>
      <c r="FF4" s="24"/>
      <c r="FG4" s="24"/>
      <c r="FH4" s="25"/>
      <c r="FI4" s="25" t="s">
        <v>6</v>
      </c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 t="s">
        <v>7</v>
      </c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 t="s">
        <v>8</v>
      </c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 t="s">
        <v>9</v>
      </c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6"/>
    </row>
    <row r="5" spans="1:256" s="4" customFormat="1" ht="96.75">
      <c r="A5" s="173" t="s">
        <v>84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27"/>
      <c r="R5" s="22"/>
      <c r="S5" s="28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2"/>
      <c r="EC5" s="22"/>
      <c r="ED5" s="22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3"/>
      <c r="EW5" s="23"/>
      <c r="EX5" s="23"/>
      <c r="EY5" s="23"/>
      <c r="EZ5" s="23"/>
      <c r="FA5" s="24"/>
      <c r="FB5" s="24"/>
      <c r="FC5" s="24"/>
      <c r="FD5" s="24"/>
      <c r="FE5" s="24"/>
      <c r="FF5" s="24"/>
      <c r="FG5" s="24"/>
      <c r="FH5" s="25">
        <v>1</v>
      </c>
      <c r="FI5" s="25">
        <v>2</v>
      </c>
      <c r="FJ5" s="25">
        <v>3</v>
      </c>
      <c r="FK5" s="25">
        <v>4</v>
      </c>
      <c r="FL5" s="25">
        <v>5</v>
      </c>
      <c r="FM5" s="25">
        <v>6</v>
      </c>
      <c r="FN5" s="25">
        <v>7</v>
      </c>
      <c r="FO5" s="25">
        <v>8</v>
      </c>
      <c r="FP5" s="25">
        <v>9</v>
      </c>
      <c r="FQ5" s="25">
        <v>10</v>
      </c>
      <c r="FR5" s="25">
        <v>11</v>
      </c>
      <c r="FS5" s="25">
        <v>12</v>
      </c>
      <c r="FT5" s="25">
        <v>13</v>
      </c>
      <c r="FU5" s="25">
        <v>14</v>
      </c>
      <c r="FV5" s="25">
        <v>15</v>
      </c>
      <c r="FW5" s="25">
        <v>16</v>
      </c>
      <c r="FX5" s="25">
        <v>17</v>
      </c>
      <c r="FY5" s="25">
        <v>18</v>
      </c>
      <c r="FZ5" s="25">
        <v>19</v>
      </c>
      <c r="GA5" s="25">
        <v>20</v>
      </c>
      <c r="GB5" s="25">
        <v>21</v>
      </c>
      <c r="GC5" s="25" t="s">
        <v>4</v>
      </c>
      <c r="GD5" s="25" t="s">
        <v>18</v>
      </c>
      <c r="GE5" s="25">
        <v>1</v>
      </c>
      <c r="GF5" s="25">
        <v>2</v>
      </c>
      <c r="GG5" s="25">
        <v>3</v>
      </c>
      <c r="GH5" s="25">
        <v>4</v>
      </c>
      <c r="GI5" s="25">
        <v>5</v>
      </c>
      <c r="GJ5" s="25">
        <v>6</v>
      </c>
      <c r="GK5" s="25">
        <v>7</v>
      </c>
      <c r="GL5" s="25">
        <v>8</v>
      </c>
      <c r="GM5" s="25">
        <v>9</v>
      </c>
      <c r="GN5" s="25">
        <v>10</v>
      </c>
      <c r="GO5" s="25">
        <v>11</v>
      </c>
      <c r="GP5" s="25">
        <v>12</v>
      </c>
      <c r="GQ5" s="25">
        <v>13</v>
      </c>
      <c r="GR5" s="25">
        <v>14</v>
      </c>
      <c r="GS5" s="25">
        <v>15</v>
      </c>
      <c r="GT5" s="25">
        <v>16</v>
      </c>
      <c r="GU5" s="25">
        <v>17</v>
      </c>
      <c r="GV5" s="25">
        <v>18</v>
      </c>
      <c r="GW5" s="25">
        <v>19</v>
      </c>
      <c r="GX5" s="25">
        <v>20</v>
      </c>
      <c r="GY5" s="25">
        <v>21</v>
      </c>
      <c r="GZ5" s="25" t="s">
        <v>5</v>
      </c>
      <c r="HA5" s="25" t="s">
        <v>17</v>
      </c>
      <c r="HB5" s="25">
        <v>1</v>
      </c>
      <c r="HC5" s="25">
        <v>2</v>
      </c>
      <c r="HD5" s="25">
        <v>3</v>
      </c>
      <c r="HE5" s="25">
        <v>4</v>
      </c>
      <c r="HF5" s="25">
        <v>5</v>
      </c>
      <c r="HG5" s="25">
        <v>6</v>
      </c>
      <c r="HH5" s="25">
        <v>7</v>
      </c>
      <c r="HI5" s="25">
        <v>8</v>
      </c>
      <c r="HJ5" s="25">
        <v>9</v>
      </c>
      <c r="HK5" s="25">
        <v>10</v>
      </c>
      <c r="HL5" s="25">
        <v>11</v>
      </c>
      <c r="HM5" s="25">
        <v>12</v>
      </c>
      <c r="HN5" s="25">
        <v>13</v>
      </c>
      <c r="HO5" s="25">
        <v>14</v>
      </c>
      <c r="HP5" s="25">
        <v>15</v>
      </c>
      <c r="HQ5" s="25">
        <v>16</v>
      </c>
      <c r="HR5" s="25">
        <v>17</v>
      </c>
      <c r="HS5" s="25">
        <v>18</v>
      </c>
      <c r="HT5" s="25">
        <v>19</v>
      </c>
      <c r="HU5" s="25">
        <v>20</v>
      </c>
      <c r="HV5" s="25">
        <v>21</v>
      </c>
      <c r="HW5" s="25" t="s">
        <v>4</v>
      </c>
      <c r="HX5" s="25" t="s">
        <v>16</v>
      </c>
      <c r="HY5" s="25">
        <v>1</v>
      </c>
      <c r="HZ5" s="25">
        <v>2</v>
      </c>
      <c r="IA5" s="25">
        <v>3</v>
      </c>
      <c r="IB5" s="25">
        <v>4</v>
      </c>
      <c r="IC5" s="25">
        <v>5</v>
      </c>
      <c r="ID5" s="25">
        <v>6</v>
      </c>
      <c r="IE5" s="25">
        <v>7</v>
      </c>
      <c r="IF5" s="25">
        <v>8</v>
      </c>
      <c r="IG5" s="25">
        <v>9</v>
      </c>
      <c r="IH5" s="25">
        <v>10</v>
      </c>
      <c r="II5" s="25">
        <v>11</v>
      </c>
      <c r="IJ5" s="25">
        <v>12</v>
      </c>
      <c r="IK5" s="25">
        <v>13</v>
      </c>
      <c r="IL5" s="25">
        <v>14</v>
      </c>
      <c r="IM5" s="25">
        <v>15</v>
      </c>
      <c r="IN5" s="25">
        <v>16</v>
      </c>
      <c r="IO5" s="25">
        <v>17</v>
      </c>
      <c r="IP5" s="25">
        <v>18</v>
      </c>
      <c r="IQ5" s="25">
        <v>19</v>
      </c>
      <c r="IR5" s="25">
        <v>20</v>
      </c>
      <c r="IS5" s="25">
        <v>21</v>
      </c>
      <c r="IT5" s="25" t="s">
        <v>4</v>
      </c>
      <c r="IU5" s="25" t="s">
        <v>16</v>
      </c>
      <c r="IV5" s="26">
        <f>COUNT(FH5:IU5)</f>
        <v>84</v>
      </c>
    </row>
    <row r="6" spans="1:256" ht="117.75" customHeight="1" thickBot="1">
      <c r="A6" s="30"/>
      <c r="B6" s="30"/>
      <c r="C6" s="30"/>
      <c r="D6" s="30"/>
      <c r="E6" s="30"/>
      <c r="F6" s="30"/>
      <c r="G6" s="30"/>
      <c r="H6" s="174" t="s">
        <v>276</v>
      </c>
      <c r="I6" s="174"/>
      <c r="J6" s="174"/>
      <c r="K6" s="174"/>
      <c r="L6" s="174" t="s">
        <v>275</v>
      </c>
      <c r="M6" s="174"/>
      <c r="N6" s="174"/>
      <c r="O6" s="174"/>
      <c r="P6" s="31"/>
      <c r="Q6" s="32"/>
      <c r="R6" s="14"/>
      <c r="S6" s="33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4"/>
      <c r="EC6" s="14"/>
      <c r="ED6" s="14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6"/>
      <c r="EW6" s="16"/>
      <c r="EX6" s="16"/>
      <c r="EY6" s="16"/>
      <c r="EZ6" s="16"/>
      <c r="FA6" s="15"/>
      <c r="FB6" s="15"/>
      <c r="FC6" s="15"/>
      <c r="FD6" s="15"/>
      <c r="FE6" s="15"/>
      <c r="FF6" s="15"/>
      <c r="FG6" s="15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34"/>
    </row>
    <row r="7" spans="1:256" ht="44.25" customHeight="1" thickBot="1">
      <c r="A7" s="167" t="s">
        <v>30</v>
      </c>
      <c r="B7" s="176" t="s">
        <v>0</v>
      </c>
      <c r="C7" s="176" t="s">
        <v>31</v>
      </c>
      <c r="D7" s="167" t="s">
        <v>24</v>
      </c>
      <c r="E7" s="167" t="s">
        <v>22</v>
      </c>
      <c r="F7" s="167" t="s">
        <v>23</v>
      </c>
      <c r="G7" s="167" t="s">
        <v>1</v>
      </c>
      <c r="H7" s="179" t="s">
        <v>2</v>
      </c>
      <c r="I7" s="180"/>
      <c r="J7" s="179" t="s">
        <v>3</v>
      </c>
      <c r="K7" s="181"/>
      <c r="L7" s="179" t="s">
        <v>2</v>
      </c>
      <c r="M7" s="180"/>
      <c r="N7" s="179" t="s">
        <v>3</v>
      </c>
      <c r="O7" s="181"/>
      <c r="P7" s="167" t="s">
        <v>25</v>
      </c>
      <c r="Q7" s="182" t="s">
        <v>13</v>
      </c>
      <c r="R7" s="14"/>
      <c r="S7" s="36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4"/>
      <c r="EC7" s="14"/>
      <c r="ED7" s="14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6"/>
      <c r="EW7" s="16"/>
      <c r="EX7" s="16"/>
      <c r="EY7" s="16"/>
      <c r="EZ7" s="16"/>
      <c r="FA7" s="15"/>
      <c r="FB7" s="15"/>
      <c r="FC7" s="15"/>
      <c r="FD7" s="16"/>
      <c r="FE7" s="15"/>
      <c r="FF7" s="15"/>
      <c r="FG7" s="15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34"/>
    </row>
    <row r="8" spans="1:256" ht="45" customHeight="1">
      <c r="A8" s="175"/>
      <c r="B8" s="177"/>
      <c r="C8" s="177"/>
      <c r="D8" s="175"/>
      <c r="E8" s="175"/>
      <c r="F8" s="168"/>
      <c r="G8" s="175"/>
      <c r="H8" s="185" t="s">
        <v>10</v>
      </c>
      <c r="I8" s="187" t="s">
        <v>97</v>
      </c>
      <c r="J8" s="189" t="s">
        <v>10</v>
      </c>
      <c r="K8" s="190" t="s">
        <v>97</v>
      </c>
      <c r="L8" s="185" t="s">
        <v>10</v>
      </c>
      <c r="M8" s="187" t="s">
        <v>97</v>
      </c>
      <c r="N8" s="189" t="s">
        <v>10</v>
      </c>
      <c r="O8" s="190" t="s">
        <v>97</v>
      </c>
      <c r="P8" s="175"/>
      <c r="Q8" s="183"/>
      <c r="R8" s="14"/>
      <c r="S8" s="36"/>
      <c r="T8" s="15"/>
      <c r="U8" s="15" t="s">
        <v>6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 t="s">
        <v>7</v>
      </c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 t="s">
        <v>8</v>
      </c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 t="s">
        <v>9</v>
      </c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4"/>
      <c r="EC8" s="14"/>
      <c r="ED8" s="14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6"/>
      <c r="EW8" s="16">
        <v>1</v>
      </c>
      <c r="EX8" s="16">
        <v>2</v>
      </c>
      <c r="EY8" s="16"/>
      <c r="EZ8" s="16"/>
      <c r="FA8" s="15"/>
      <c r="FB8" s="15"/>
      <c r="FC8" s="15"/>
      <c r="FD8" s="15"/>
      <c r="FE8" s="15"/>
      <c r="FF8" s="15"/>
      <c r="FG8" s="15"/>
      <c r="FH8" s="19"/>
      <c r="FI8" s="19"/>
      <c r="FJ8" s="19"/>
      <c r="FK8" s="20"/>
      <c r="FL8" s="20"/>
      <c r="FM8" s="20"/>
      <c r="FN8" s="20"/>
      <c r="FO8" s="21"/>
      <c r="FP8" s="21"/>
      <c r="FQ8" s="21"/>
      <c r="FR8" s="21"/>
      <c r="FS8" s="21"/>
      <c r="FT8" s="21" t="s">
        <v>15</v>
      </c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114.75" customHeight="1" thickBot="1">
      <c r="A9" s="175"/>
      <c r="B9" s="178"/>
      <c r="C9" s="178"/>
      <c r="D9" s="175"/>
      <c r="E9" s="175"/>
      <c r="F9" s="168"/>
      <c r="G9" s="175"/>
      <c r="H9" s="186"/>
      <c r="I9" s="188"/>
      <c r="J9" s="186"/>
      <c r="K9" s="191"/>
      <c r="L9" s="186"/>
      <c r="M9" s="188"/>
      <c r="N9" s="186"/>
      <c r="O9" s="191"/>
      <c r="P9" s="175"/>
      <c r="Q9" s="184"/>
      <c r="R9" s="14"/>
      <c r="S9" s="37"/>
      <c r="T9" s="15">
        <v>1</v>
      </c>
      <c r="U9" s="15">
        <v>2</v>
      </c>
      <c r="V9" s="15">
        <v>3</v>
      </c>
      <c r="W9" s="15">
        <v>4</v>
      </c>
      <c r="X9" s="15">
        <v>5</v>
      </c>
      <c r="Y9" s="15">
        <v>6</v>
      </c>
      <c r="Z9" s="15">
        <v>7</v>
      </c>
      <c r="AA9" s="15">
        <v>8</v>
      </c>
      <c r="AB9" s="15">
        <v>9</v>
      </c>
      <c r="AC9" s="15">
        <v>10</v>
      </c>
      <c r="AD9" s="15">
        <v>11</v>
      </c>
      <c r="AE9" s="15">
        <v>12</v>
      </c>
      <c r="AF9" s="15">
        <v>13</v>
      </c>
      <c r="AG9" s="15">
        <v>14</v>
      </c>
      <c r="AH9" s="15">
        <v>15</v>
      </c>
      <c r="AI9" s="15">
        <v>16</v>
      </c>
      <c r="AJ9" s="15">
        <v>17</v>
      </c>
      <c r="AK9" s="15">
        <v>18</v>
      </c>
      <c r="AL9" s="15">
        <v>19</v>
      </c>
      <c r="AM9" s="15">
        <v>20</v>
      </c>
      <c r="AN9" s="15">
        <v>21</v>
      </c>
      <c r="AO9" s="15" t="s">
        <v>4</v>
      </c>
      <c r="AP9" s="15"/>
      <c r="AQ9" s="15">
        <v>1</v>
      </c>
      <c r="AR9" s="15">
        <v>2</v>
      </c>
      <c r="AS9" s="15">
        <v>3</v>
      </c>
      <c r="AT9" s="15">
        <v>4</v>
      </c>
      <c r="AU9" s="15">
        <v>5</v>
      </c>
      <c r="AV9" s="15">
        <v>6</v>
      </c>
      <c r="AW9" s="15">
        <v>7</v>
      </c>
      <c r="AX9" s="15">
        <v>8</v>
      </c>
      <c r="AY9" s="15">
        <v>9</v>
      </c>
      <c r="AZ9" s="15">
        <v>10</v>
      </c>
      <c r="BA9" s="15">
        <v>11</v>
      </c>
      <c r="BB9" s="15">
        <v>12</v>
      </c>
      <c r="BC9" s="15">
        <v>13</v>
      </c>
      <c r="BD9" s="15">
        <v>14</v>
      </c>
      <c r="BE9" s="15">
        <v>15</v>
      </c>
      <c r="BF9" s="15">
        <v>16</v>
      </c>
      <c r="BG9" s="15">
        <v>17</v>
      </c>
      <c r="BH9" s="15">
        <v>18</v>
      </c>
      <c r="BI9" s="15">
        <v>19</v>
      </c>
      <c r="BJ9" s="15">
        <v>20</v>
      </c>
      <c r="BK9" s="15"/>
      <c r="BL9" s="15" t="s">
        <v>5</v>
      </c>
      <c r="BM9" s="15"/>
      <c r="BN9" s="15">
        <v>1</v>
      </c>
      <c r="BO9" s="15">
        <v>2</v>
      </c>
      <c r="BP9" s="15">
        <v>3</v>
      </c>
      <c r="BQ9" s="15">
        <v>4</v>
      </c>
      <c r="BR9" s="15">
        <v>5</v>
      </c>
      <c r="BS9" s="15">
        <v>6</v>
      </c>
      <c r="BT9" s="15">
        <v>7</v>
      </c>
      <c r="BU9" s="15">
        <v>8</v>
      </c>
      <c r="BV9" s="15">
        <v>9</v>
      </c>
      <c r="BW9" s="15">
        <v>10</v>
      </c>
      <c r="BX9" s="15">
        <v>11</v>
      </c>
      <c r="BY9" s="15">
        <v>12</v>
      </c>
      <c r="BZ9" s="15">
        <v>13</v>
      </c>
      <c r="CA9" s="15">
        <v>14</v>
      </c>
      <c r="CB9" s="15">
        <v>15</v>
      </c>
      <c r="CC9" s="15">
        <v>16</v>
      </c>
      <c r="CD9" s="15">
        <v>17</v>
      </c>
      <c r="CE9" s="15">
        <v>18</v>
      </c>
      <c r="CF9" s="15">
        <v>19</v>
      </c>
      <c r="CG9" s="15">
        <v>20</v>
      </c>
      <c r="CH9" s="15">
        <v>21</v>
      </c>
      <c r="CI9" s="15">
        <v>22</v>
      </c>
      <c r="CJ9" s="15">
        <v>23</v>
      </c>
      <c r="CK9" s="15">
        <v>24</v>
      </c>
      <c r="CL9" s="15">
        <v>25</v>
      </c>
      <c r="CM9" s="15">
        <v>26</v>
      </c>
      <c r="CN9" s="15">
        <v>27</v>
      </c>
      <c r="CO9" s="15">
        <v>28</v>
      </c>
      <c r="CP9" s="15">
        <v>29</v>
      </c>
      <c r="CQ9" s="15">
        <v>30</v>
      </c>
      <c r="CR9" s="15">
        <v>31</v>
      </c>
      <c r="CS9" s="15">
        <v>32</v>
      </c>
      <c r="CT9" s="15">
        <v>33</v>
      </c>
      <c r="CU9" s="15">
        <v>34</v>
      </c>
      <c r="CV9" s="15">
        <v>35</v>
      </c>
      <c r="CW9" s="15">
        <v>36</v>
      </c>
      <c r="CX9" s="15">
        <v>37</v>
      </c>
      <c r="CY9" s="15">
        <v>38</v>
      </c>
      <c r="CZ9" s="15">
        <v>39</v>
      </c>
      <c r="DA9" s="15">
        <v>40</v>
      </c>
      <c r="DB9" s="15"/>
      <c r="DC9" s="15"/>
      <c r="DD9" s="15"/>
      <c r="DE9" s="15">
        <v>1</v>
      </c>
      <c r="DF9" s="15">
        <v>2</v>
      </c>
      <c r="DG9" s="15">
        <v>3</v>
      </c>
      <c r="DH9" s="15">
        <v>4</v>
      </c>
      <c r="DI9" s="15">
        <v>5</v>
      </c>
      <c r="DJ9" s="15">
        <v>6</v>
      </c>
      <c r="DK9" s="15">
        <v>7</v>
      </c>
      <c r="DL9" s="15">
        <v>8</v>
      </c>
      <c r="DM9" s="15">
        <v>9</v>
      </c>
      <c r="DN9" s="15">
        <v>10</v>
      </c>
      <c r="DO9" s="15">
        <v>11</v>
      </c>
      <c r="DP9" s="15">
        <v>12</v>
      </c>
      <c r="DQ9" s="15">
        <v>13</v>
      </c>
      <c r="DR9" s="15">
        <v>14</v>
      </c>
      <c r="DS9" s="15">
        <v>15</v>
      </c>
      <c r="DT9" s="15">
        <v>16</v>
      </c>
      <c r="DU9" s="15">
        <v>17</v>
      </c>
      <c r="DV9" s="15">
        <v>18</v>
      </c>
      <c r="DW9" s="15">
        <v>19</v>
      </c>
      <c r="DX9" s="15">
        <v>20</v>
      </c>
      <c r="DY9" s="15">
        <v>21</v>
      </c>
      <c r="DZ9" s="15">
        <v>22</v>
      </c>
      <c r="EA9" s="15">
        <v>23</v>
      </c>
      <c r="EB9" s="15">
        <v>24</v>
      </c>
      <c r="EC9" s="15">
        <v>25</v>
      </c>
      <c r="ED9" s="15">
        <v>26</v>
      </c>
      <c r="EE9" s="15">
        <v>27</v>
      </c>
      <c r="EF9" s="15">
        <v>28</v>
      </c>
      <c r="EG9" s="15">
        <v>29</v>
      </c>
      <c r="EH9" s="15">
        <v>30</v>
      </c>
      <c r="EI9" s="15">
        <v>31</v>
      </c>
      <c r="EJ9" s="15">
        <v>32</v>
      </c>
      <c r="EK9" s="15">
        <v>33</v>
      </c>
      <c r="EL9" s="15">
        <v>34</v>
      </c>
      <c r="EM9" s="15">
        <v>35</v>
      </c>
      <c r="EN9" s="15">
        <v>36</v>
      </c>
      <c r="EO9" s="15">
        <v>37</v>
      </c>
      <c r="EP9" s="15">
        <v>38</v>
      </c>
      <c r="EQ9" s="15">
        <v>39</v>
      </c>
      <c r="ER9" s="15">
        <v>40</v>
      </c>
      <c r="ES9" s="15"/>
      <c r="ET9" s="15"/>
      <c r="EU9" s="15"/>
      <c r="EV9" s="16"/>
      <c r="EW9" s="16"/>
      <c r="EX9" s="16"/>
      <c r="EY9" s="16"/>
      <c r="EZ9" s="16" t="s">
        <v>14</v>
      </c>
      <c r="FA9" s="15" t="s">
        <v>11</v>
      </c>
      <c r="FB9" s="15" t="s">
        <v>12</v>
      </c>
      <c r="FC9" s="38" t="s">
        <v>10</v>
      </c>
      <c r="FD9" s="15"/>
      <c r="FE9" s="15" t="s">
        <v>19</v>
      </c>
      <c r="FF9" s="15" t="s">
        <v>20</v>
      </c>
      <c r="FG9" s="15"/>
      <c r="FH9" s="21"/>
      <c r="FI9" s="21" t="s">
        <v>6</v>
      </c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 t="s">
        <v>7</v>
      </c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 t="s">
        <v>8</v>
      </c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 t="s">
        <v>9</v>
      </c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34"/>
    </row>
    <row r="10" spans="1:256" s="84" customFormat="1" ht="99">
      <c r="A10" s="69">
        <v>1</v>
      </c>
      <c r="B10" s="55">
        <v>372</v>
      </c>
      <c r="C10" s="90" t="s">
        <v>254</v>
      </c>
      <c r="D10" s="75" t="s">
        <v>29</v>
      </c>
      <c r="E10" s="56" t="s">
        <v>128</v>
      </c>
      <c r="F10" s="65" t="s">
        <v>283</v>
      </c>
      <c r="G10" s="94" t="s">
        <v>36</v>
      </c>
      <c r="H10" s="42">
        <v>1</v>
      </c>
      <c r="I10" s="102">
        <v>25</v>
      </c>
      <c r="J10" s="102">
        <v>1</v>
      </c>
      <c r="K10" s="61">
        <v>25</v>
      </c>
      <c r="L10" s="40">
        <v>1</v>
      </c>
      <c r="M10" s="102">
        <v>25</v>
      </c>
      <c r="N10" s="102">
        <v>1</v>
      </c>
      <c r="O10" s="41">
        <v>25</v>
      </c>
      <c r="P10" s="39">
        <f aca="true" t="shared" si="0" ref="P10:P24">SUM(I10+K10+M10+O10)</f>
        <v>100</v>
      </c>
      <c r="Q10" s="85">
        <f aca="true" t="shared" si="1" ref="Q10:Q19">I10+K10</f>
        <v>50</v>
      </c>
      <c r="R10" s="81"/>
      <c r="S10" s="80"/>
      <c r="T10" s="81">
        <f aca="true" t="shared" si="2" ref="T10:T19">IF(H10=1,25,0)</f>
        <v>25</v>
      </c>
      <c r="U10" s="81">
        <f aca="true" t="shared" si="3" ref="U10:U19">IF(H10=2,22,0)</f>
        <v>0</v>
      </c>
      <c r="V10" s="81">
        <f aca="true" t="shared" si="4" ref="V10:V19">IF(H10=3,20,0)</f>
        <v>0</v>
      </c>
      <c r="W10" s="81">
        <f aca="true" t="shared" si="5" ref="W10:W19">IF(H10=4,18,0)</f>
        <v>0</v>
      </c>
      <c r="X10" s="81">
        <f aca="true" t="shared" si="6" ref="X10:X19">IF(H10=5,16,0)</f>
        <v>0</v>
      </c>
      <c r="Y10" s="81">
        <f aca="true" t="shared" si="7" ref="Y10:Y19">IF(H10=6,15,0)</f>
        <v>0</v>
      </c>
      <c r="Z10" s="81">
        <f aca="true" t="shared" si="8" ref="Z10:Z19">IF(H10=7,14,0)</f>
        <v>0</v>
      </c>
      <c r="AA10" s="81">
        <f aca="true" t="shared" si="9" ref="AA10:AA19">IF(H10=8,13,0)</f>
        <v>0</v>
      </c>
      <c r="AB10" s="81">
        <f aca="true" t="shared" si="10" ref="AB10:AB19">IF(H10=9,12,0)</f>
        <v>0</v>
      </c>
      <c r="AC10" s="81">
        <f aca="true" t="shared" si="11" ref="AC10:AC19">IF(H10=10,11,0)</f>
        <v>0</v>
      </c>
      <c r="AD10" s="81">
        <f aca="true" t="shared" si="12" ref="AD10:AD19">IF(H10=11,10,0)</f>
        <v>0</v>
      </c>
      <c r="AE10" s="81">
        <f aca="true" t="shared" si="13" ref="AE10:AE19">IF(H10=12,9,0)</f>
        <v>0</v>
      </c>
      <c r="AF10" s="81">
        <f aca="true" t="shared" si="14" ref="AF10:AF19">IF(H10=13,8,0)</f>
        <v>0</v>
      </c>
      <c r="AG10" s="81">
        <f aca="true" t="shared" si="15" ref="AG10:AG19">IF(H10=14,7,0)</f>
        <v>0</v>
      </c>
      <c r="AH10" s="81">
        <f aca="true" t="shared" si="16" ref="AH10:AH19">IF(H10=15,6,0)</f>
        <v>0</v>
      </c>
      <c r="AI10" s="81">
        <f aca="true" t="shared" si="17" ref="AI10:AI19">IF(H10=16,5,0)</f>
        <v>0</v>
      </c>
      <c r="AJ10" s="81">
        <f aca="true" t="shared" si="18" ref="AJ10:AJ19">IF(H10=17,4,0)</f>
        <v>0</v>
      </c>
      <c r="AK10" s="81">
        <f aca="true" t="shared" si="19" ref="AK10:AK19">IF(H10=18,3,0)</f>
        <v>0</v>
      </c>
      <c r="AL10" s="81">
        <f aca="true" t="shared" si="20" ref="AL10:AL19">IF(H10=19,2,0)</f>
        <v>0</v>
      </c>
      <c r="AM10" s="81">
        <f aca="true" t="shared" si="21" ref="AM10:AM19">IF(H10=20,1,0)</f>
        <v>0</v>
      </c>
      <c r="AN10" s="81">
        <f aca="true" t="shared" si="22" ref="AN10:AN19">IF(H10&gt;20,0,0)</f>
        <v>0</v>
      </c>
      <c r="AO10" s="81">
        <f aca="true" t="shared" si="23" ref="AO10:AO19">IF(H10="сх",0,0)</f>
        <v>0</v>
      </c>
      <c r="AP10" s="81">
        <f aca="true" t="shared" si="24" ref="AP10:AP19">SUM(T10:AN10)</f>
        <v>25</v>
      </c>
      <c r="AQ10" s="81">
        <f aca="true" t="shared" si="25" ref="AQ10:AQ19">IF(J10=1,25,0)</f>
        <v>25</v>
      </c>
      <c r="AR10" s="81">
        <f aca="true" t="shared" si="26" ref="AR10:AR19">IF(J10=2,22,0)</f>
        <v>0</v>
      </c>
      <c r="AS10" s="81">
        <f aca="true" t="shared" si="27" ref="AS10:AS19">IF(J10=3,20,0)</f>
        <v>0</v>
      </c>
      <c r="AT10" s="81">
        <f aca="true" t="shared" si="28" ref="AT10:AT19">IF(J10=4,18,0)</f>
        <v>0</v>
      </c>
      <c r="AU10" s="81">
        <f aca="true" t="shared" si="29" ref="AU10:AU19">IF(J10=5,16,0)</f>
        <v>0</v>
      </c>
      <c r="AV10" s="81">
        <f aca="true" t="shared" si="30" ref="AV10:AV19">IF(J10=6,15,0)</f>
        <v>0</v>
      </c>
      <c r="AW10" s="81">
        <f aca="true" t="shared" si="31" ref="AW10:AW19">IF(J10=7,14,0)</f>
        <v>0</v>
      </c>
      <c r="AX10" s="81">
        <f aca="true" t="shared" si="32" ref="AX10:AX19">IF(J10=8,13,0)</f>
        <v>0</v>
      </c>
      <c r="AY10" s="81">
        <f aca="true" t="shared" si="33" ref="AY10:AY19">IF(J10=9,12,0)</f>
        <v>0</v>
      </c>
      <c r="AZ10" s="81">
        <f aca="true" t="shared" si="34" ref="AZ10:AZ19">IF(J10=10,11,0)</f>
        <v>0</v>
      </c>
      <c r="BA10" s="81">
        <f aca="true" t="shared" si="35" ref="BA10:BA19">IF(J10=11,10,0)</f>
        <v>0</v>
      </c>
      <c r="BB10" s="81">
        <f aca="true" t="shared" si="36" ref="BB10:BB19">IF(J10=12,9,0)</f>
        <v>0</v>
      </c>
      <c r="BC10" s="81">
        <f aca="true" t="shared" si="37" ref="BC10:BC19">IF(J10=13,8,0)</f>
        <v>0</v>
      </c>
      <c r="BD10" s="81">
        <f aca="true" t="shared" si="38" ref="BD10:BD19">IF(J10=14,7,0)</f>
        <v>0</v>
      </c>
      <c r="BE10" s="81">
        <f aca="true" t="shared" si="39" ref="BE10:BE19">IF(J10=15,6,0)</f>
        <v>0</v>
      </c>
      <c r="BF10" s="81">
        <f aca="true" t="shared" si="40" ref="BF10:BF19">IF(J10=16,5,0)</f>
        <v>0</v>
      </c>
      <c r="BG10" s="81">
        <f aca="true" t="shared" si="41" ref="BG10:BG19">IF(J10=17,4,0)</f>
        <v>0</v>
      </c>
      <c r="BH10" s="81">
        <f aca="true" t="shared" si="42" ref="BH10:BH19">IF(J10=18,3,0)</f>
        <v>0</v>
      </c>
      <c r="BI10" s="81">
        <f aca="true" t="shared" si="43" ref="BI10:BI19">IF(J10=19,2,0)</f>
        <v>0</v>
      </c>
      <c r="BJ10" s="81">
        <f aca="true" t="shared" si="44" ref="BJ10:BJ19">IF(J10=20,1,0)</f>
        <v>0</v>
      </c>
      <c r="BK10" s="81">
        <f aca="true" t="shared" si="45" ref="BK10:BK19">IF(J10&gt;20,0,0)</f>
        <v>0</v>
      </c>
      <c r="BL10" s="81">
        <f aca="true" t="shared" si="46" ref="BL10:BL19">IF(J10="сх",0,0)</f>
        <v>0</v>
      </c>
      <c r="BM10" s="81">
        <f aca="true" t="shared" si="47" ref="BM10:BM19">SUM(AQ10:BK10)</f>
        <v>25</v>
      </c>
      <c r="BN10" s="81">
        <f aca="true" t="shared" si="48" ref="BN10:BN19">IF(H10=1,45,0)</f>
        <v>45</v>
      </c>
      <c r="BO10" s="81">
        <f aca="true" t="shared" si="49" ref="BO10:BO19">IF(H10=2,42,0)</f>
        <v>0</v>
      </c>
      <c r="BP10" s="81">
        <f aca="true" t="shared" si="50" ref="BP10:BP19">IF(H10=3,40,0)</f>
        <v>0</v>
      </c>
      <c r="BQ10" s="81">
        <f aca="true" t="shared" si="51" ref="BQ10:BQ19">IF(H10=4,38,0)</f>
        <v>0</v>
      </c>
      <c r="BR10" s="81">
        <f aca="true" t="shared" si="52" ref="BR10:BR19">IF(H10=5,36,0)</f>
        <v>0</v>
      </c>
      <c r="BS10" s="81">
        <f aca="true" t="shared" si="53" ref="BS10:BS19">IF(H10=6,35,0)</f>
        <v>0</v>
      </c>
      <c r="BT10" s="81">
        <f aca="true" t="shared" si="54" ref="BT10:BT19">IF(H10=7,34,0)</f>
        <v>0</v>
      </c>
      <c r="BU10" s="81">
        <f aca="true" t="shared" si="55" ref="BU10:BU19">IF(H10=8,33,0)</f>
        <v>0</v>
      </c>
      <c r="BV10" s="81">
        <f aca="true" t="shared" si="56" ref="BV10:BV19">IF(H10=9,32,0)</f>
        <v>0</v>
      </c>
      <c r="BW10" s="81">
        <f aca="true" t="shared" si="57" ref="BW10:BW19">IF(H10=10,31,0)</f>
        <v>0</v>
      </c>
      <c r="BX10" s="81">
        <f aca="true" t="shared" si="58" ref="BX10:BX19">IF(H10=11,30,0)</f>
        <v>0</v>
      </c>
      <c r="BY10" s="81">
        <f aca="true" t="shared" si="59" ref="BY10:BY19">IF(H10=12,29,0)</f>
        <v>0</v>
      </c>
      <c r="BZ10" s="81">
        <f aca="true" t="shared" si="60" ref="BZ10:BZ19">IF(H10=13,28,0)</f>
        <v>0</v>
      </c>
      <c r="CA10" s="81">
        <f aca="true" t="shared" si="61" ref="CA10:CA19">IF(H10=14,27,0)</f>
        <v>0</v>
      </c>
      <c r="CB10" s="81">
        <f aca="true" t="shared" si="62" ref="CB10:CB19">IF(H10=15,26,0)</f>
        <v>0</v>
      </c>
      <c r="CC10" s="81">
        <f aca="true" t="shared" si="63" ref="CC10:CC19">IF(H10=16,25,0)</f>
        <v>0</v>
      </c>
      <c r="CD10" s="81">
        <f aca="true" t="shared" si="64" ref="CD10:CD19">IF(H10=17,24,0)</f>
        <v>0</v>
      </c>
      <c r="CE10" s="81">
        <f aca="true" t="shared" si="65" ref="CE10:CE19">IF(H10=18,23,0)</f>
        <v>0</v>
      </c>
      <c r="CF10" s="81">
        <f aca="true" t="shared" si="66" ref="CF10:CF19">IF(H10=19,22,0)</f>
        <v>0</v>
      </c>
      <c r="CG10" s="81">
        <f aca="true" t="shared" si="67" ref="CG10:CG19">IF(H10=20,21,0)</f>
        <v>0</v>
      </c>
      <c r="CH10" s="81">
        <f aca="true" t="shared" si="68" ref="CH10:CH19">IF(H10=21,20,0)</f>
        <v>0</v>
      </c>
      <c r="CI10" s="81">
        <f aca="true" t="shared" si="69" ref="CI10:CI19">IF(H10=22,19,0)</f>
        <v>0</v>
      </c>
      <c r="CJ10" s="81">
        <f aca="true" t="shared" si="70" ref="CJ10:CJ19">IF(H10=23,18,0)</f>
        <v>0</v>
      </c>
      <c r="CK10" s="81">
        <f aca="true" t="shared" si="71" ref="CK10:CK19">IF(H10=24,17,0)</f>
        <v>0</v>
      </c>
      <c r="CL10" s="81">
        <f aca="true" t="shared" si="72" ref="CL10:CL19">IF(H10=25,16,0)</f>
        <v>0</v>
      </c>
      <c r="CM10" s="81">
        <f aca="true" t="shared" si="73" ref="CM10:CM19">IF(H10=26,15,0)</f>
        <v>0</v>
      </c>
      <c r="CN10" s="81">
        <f aca="true" t="shared" si="74" ref="CN10:CN19">IF(H10=27,14,0)</f>
        <v>0</v>
      </c>
      <c r="CO10" s="81">
        <f aca="true" t="shared" si="75" ref="CO10:CO19">IF(H10=28,13,0)</f>
        <v>0</v>
      </c>
      <c r="CP10" s="81">
        <f aca="true" t="shared" si="76" ref="CP10:CP19">IF(H10=29,12,0)</f>
        <v>0</v>
      </c>
      <c r="CQ10" s="81">
        <f aca="true" t="shared" si="77" ref="CQ10:CQ19">IF(H10=30,11,0)</f>
        <v>0</v>
      </c>
      <c r="CR10" s="81">
        <f aca="true" t="shared" si="78" ref="CR10:CR19">IF(H10=31,10,0)</f>
        <v>0</v>
      </c>
      <c r="CS10" s="81">
        <f aca="true" t="shared" si="79" ref="CS10:CS19">IF(H10=32,9,0)</f>
        <v>0</v>
      </c>
      <c r="CT10" s="81">
        <f aca="true" t="shared" si="80" ref="CT10:CT19">IF(H10=33,8,0)</f>
        <v>0</v>
      </c>
      <c r="CU10" s="81">
        <f aca="true" t="shared" si="81" ref="CU10:CU19">IF(H10=34,7,0)</f>
        <v>0</v>
      </c>
      <c r="CV10" s="81">
        <f aca="true" t="shared" si="82" ref="CV10:CV19">IF(H10=35,6,0)</f>
        <v>0</v>
      </c>
      <c r="CW10" s="81">
        <f aca="true" t="shared" si="83" ref="CW10:CW19">IF(H10=36,5,0)</f>
        <v>0</v>
      </c>
      <c r="CX10" s="81">
        <f aca="true" t="shared" si="84" ref="CX10:CX19">IF(H10=37,4,0)</f>
        <v>0</v>
      </c>
      <c r="CY10" s="81">
        <f aca="true" t="shared" si="85" ref="CY10:CY19">IF(H10=38,3,0)</f>
        <v>0</v>
      </c>
      <c r="CZ10" s="81">
        <f aca="true" t="shared" si="86" ref="CZ10:CZ19">IF(H10=39,2,0)</f>
        <v>0</v>
      </c>
      <c r="DA10" s="81">
        <f aca="true" t="shared" si="87" ref="DA10:DA19">IF(H10=40,1,0)</f>
        <v>0</v>
      </c>
      <c r="DB10" s="81">
        <f aca="true" t="shared" si="88" ref="DB10:DB19">IF(H10&gt;20,0,0)</f>
        <v>0</v>
      </c>
      <c r="DC10" s="81">
        <f aca="true" t="shared" si="89" ref="DC10:DC19">IF(H10="сх",0,0)</f>
        <v>0</v>
      </c>
      <c r="DD10" s="81">
        <f aca="true" t="shared" si="90" ref="DD10:DD19">SUM(BN10:DC10)</f>
        <v>45</v>
      </c>
      <c r="DE10" s="81">
        <f aca="true" t="shared" si="91" ref="DE10:DE19">IF(J10=1,45,0)</f>
        <v>45</v>
      </c>
      <c r="DF10" s="81">
        <f aca="true" t="shared" si="92" ref="DF10:DF19">IF(J10=2,42,0)</f>
        <v>0</v>
      </c>
      <c r="DG10" s="81">
        <f aca="true" t="shared" si="93" ref="DG10:DG19">IF(J10=3,40,0)</f>
        <v>0</v>
      </c>
      <c r="DH10" s="81">
        <f aca="true" t="shared" si="94" ref="DH10:DH19">IF(J10=4,38,0)</f>
        <v>0</v>
      </c>
      <c r="DI10" s="81">
        <f aca="true" t="shared" si="95" ref="DI10:DI19">IF(J10=5,36,0)</f>
        <v>0</v>
      </c>
      <c r="DJ10" s="81">
        <f aca="true" t="shared" si="96" ref="DJ10:DJ19">IF(J10=6,35,0)</f>
        <v>0</v>
      </c>
      <c r="DK10" s="81">
        <f aca="true" t="shared" si="97" ref="DK10:DK19">IF(J10=7,34,0)</f>
        <v>0</v>
      </c>
      <c r="DL10" s="81">
        <f aca="true" t="shared" si="98" ref="DL10:DL19">IF(J10=8,33,0)</f>
        <v>0</v>
      </c>
      <c r="DM10" s="81">
        <f aca="true" t="shared" si="99" ref="DM10:DM19">IF(J10=9,32,0)</f>
        <v>0</v>
      </c>
      <c r="DN10" s="81">
        <f aca="true" t="shared" si="100" ref="DN10:DN19">IF(J10=10,31,0)</f>
        <v>0</v>
      </c>
      <c r="DO10" s="81">
        <f aca="true" t="shared" si="101" ref="DO10:DO19">IF(J10=11,30,0)</f>
        <v>0</v>
      </c>
      <c r="DP10" s="81">
        <f aca="true" t="shared" si="102" ref="DP10:DP19">IF(J10=12,29,0)</f>
        <v>0</v>
      </c>
      <c r="DQ10" s="81">
        <f aca="true" t="shared" si="103" ref="DQ10:DQ19">IF(J10=13,28,0)</f>
        <v>0</v>
      </c>
      <c r="DR10" s="81">
        <f aca="true" t="shared" si="104" ref="DR10:DR19">IF(J10=14,27,0)</f>
        <v>0</v>
      </c>
      <c r="DS10" s="81">
        <f aca="true" t="shared" si="105" ref="DS10:DS19">IF(J10=15,26,0)</f>
        <v>0</v>
      </c>
      <c r="DT10" s="81">
        <f aca="true" t="shared" si="106" ref="DT10:DT19">IF(J10=16,25,0)</f>
        <v>0</v>
      </c>
      <c r="DU10" s="81">
        <f aca="true" t="shared" si="107" ref="DU10:DU19">IF(J10=17,24,0)</f>
        <v>0</v>
      </c>
      <c r="DV10" s="81">
        <f aca="true" t="shared" si="108" ref="DV10:DV19">IF(J10=18,23,0)</f>
        <v>0</v>
      </c>
      <c r="DW10" s="81">
        <f aca="true" t="shared" si="109" ref="DW10:DW19">IF(J10=19,22,0)</f>
        <v>0</v>
      </c>
      <c r="DX10" s="81">
        <f aca="true" t="shared" si="110" ref="DX10:DX19">IF(J10=20,21,0)</f>
        <v>0</v>
      </c>
      <c r="DY10" s="81">
        <f aca="true" t="shared" si="111" ref="DY10:DY19">IF(J10=21,20,0)</f>
        <v>0</v>
      </c>
      <c r="DZ10" s="81">
        <f aca="true" t="shared" si="112" ref="DZ10:DZ19">IF(J10=22,19,0)</f>
        <v>0</v>
      </c>
      <c r="EA10" s="81">
        <f aca="true" t="shared" si="113" ref="EA10:EA19">IF(J10=23,18,0)</f>
        <v>0</v>
      </c>
      <c r="EB10" s="81">
        <f aca="true" t="shared" si="114" ref="EB10:EB19">IF(J10=24,17,0)</f>
        <v>0</v>
      </c>
      <c r="EC10" s="81">
        <f aca="true" t="shared" si="115" ref="EC10:EC19">IF(J10=25,16,0)</f>
        <v>0</v>
      </c>
      <c r="ED10" s="81">
        <f aca="true" t="shared" si="116" ref="ED10:ED19">IF(J10=26,15,0)</f>
        <v>0</v>
      </c>
      <c r="EE10" s="81">
        <f aca="true" t="shared" si="117" ref="EE10:EE19">IF(J10=27,14,0)</f>
        <v>0</v>
      </c>
      <c r="EF10" s="81">
        <f aca="true" t="shared" si="118" ref="EF10:EF19">IF(J10=28,13,0)</f>
        <v>0</v>
      </c>
      <c r="EG10" s="81">
        <f aca="true" t="shared" si="119" ref="EG10:EG19">IF(J10=29,12,0)</f>
        <v>0</v>
      </c>
      <c r="EH10" s="81">
        <f aca="true" t="shared" si="120" ref="EH10:EH19">IF(J10=30,11,0)</f>
        <v>0</v>
      </c>
      <c r="EI10" s="81">
        <f aca="true" t="shared" si="121" ref="EI10:EI19">IF(J10=31,10,0)</f>
        <v>0</v>
      </c>
      <c r="EJ10" s="81">
        <f aca="true" t="shared" si="122" ref="EJ10:EJ19">IF(J10=32,9,0)</f>
        <v>0</v>
      </c>
      <c r="EK10" s="81">
        <f aca="true" t="shared" si="123" ref="EK10:EK19">IF(J10=33,8,0)</f>
        <v>0</v>
      </c>
      <c r="EL10" s="81">
        <f aca="true" t="shared" si="124" ref="EL10:EL19">IF(J10=34,7,0)</f>
        <v>0</v>
      </c>
      <c r="EM10" s="81">
        <f aca="true" t="shared" si="125" ref="EM10:EM19">IF(J10=35,6,0)</f>
        <v>0</v>
      </c>
      <c r="EN10" s="81">
        <f aca="true" t="shared" si="126" ref="EN10:EN19">IF(J10=36,5,0)</f>
        <v>0</v>
      </c>
      <c r="EO10" s="81">
        <f aca="true" t="shared" si="127" ref="EO10:EO19">IF(J10=37,4,0)</f>
        <v>0</v>
      </c>
      <c r="EP10" s="81">
        <f aca="true" t="shared" si="128" ref="EP10:EP19">IF(J10=38,3,0)</f>
        <v>0</v>
      </c>
      <c r="EQ10" s="81">
        <f aca="true" t="shared" si="129" ref="EQ10:EQ19">IF(J10=39,2,0)</f>
        <v>0</v>
      </c>
      <c r="ER10" s="81">
        <f aca="true" t="shared" si="130" ref="ER10:ER19">IF(J10=40,1,0)</f>
        <v>0</v>
      </c>
      <c r="ES10" s="81">
        <f aca="true" t="shared" si="131" ref="ES10:ES19">IF(J10&gt;20,0,0)</f>
        <v>0</v>
      </c>
      <c r="ET10" s="81">
        <f aca="true" t="shared" si="132" ref="ET10:ET19">IF(J10="сх",0,0)</f>
        <v>0</v>
      </c>
      <c r="EU10" s="81">
        <f aca="true" t="shared" si="133" ref="EU10:EU19">SUM(DE10:ET10)</f>
        <v>45</v>
      </c>
      <c r="EV10" s="81"/>
      <c r="EW10" s="81">
        <f aca="true" t="shared" si="134" ref="EW10:EW19">IF(H10="сх","ноль",IF(H10&gt;0,H10,"Ноль"))</f>
        <v>1</v>
      </c>
      <c r="EX10" s="81">
        <f aca="true" t="shared" si="135" ref="EX10:EX19">IF(J10="сх","ноль",IF(J10&gt;0,J10,"Ноль"))</f>
        <v>1</v>
      </c>
      <c r="EY10" s="81"/>
      <c r="EZ10" s="81">
        <f aca="true" t="shared" si="136" ref="EZ10:EZ19">MIN(EW10,EX10)</f>
        <v>1</v>
      </c>
      <c r="FA10" s="81" t="e">
        <f>IF(P10=#REF!,IF(J10&lt;#REF!,#REF!,FE10),#REF!)</f>
        <v>#REF!</v>
      </c>
      <c r="FB10" s="81" t="e">
        <f>IF(P10=#REF!,IF(J10&lt;#REF!,0,1))</f>
        <v>#REF!</v>
      </c>
      <c r="FC10" s="81" t="e">
        <f>IF(AND(EZ10&gt;=21,EZ10&lt;&gt;0),EZ10,IF(P10&lt;#REF!,"СТОП",FA10+FB10))</f>
        <v>#REF!</v>
      </c>
      <c r="FD10" s="81"/>
      <c r="FE10" s="81">
        <v>15</v>
      </c>
      <c r="FF10" s="81">
        <v>16</v>
      </c>
      <c r="FG10" s="81"/>
      <c r="FH10" s="82">
        <f aca="true" t="shared" si="137" ref="FH10:FH19">IF(H10=1,25,0)</f>
        <v>25</v>
      </c>
      <c r="FI10" s="82">
        <f aca="true" t="shared" si="138" ref="FI10:FI19">IF(H10=2,22,0)</f>
        <v>0</v>
      </c>
      <c r="FJ10" s="82">
        <f aca="true" t="shared" si="139" ref="FJ10:FJ19">IF(H10=3,20,0)</f>
        <v>0</v>
      </c>
      <c r="FK10" s="82">
        <f aca="true" t="shared" si="140" ref="FK10:FK19">IF(H10=4,18,0)</f>
        <v>0</v>
      </c>
      <c r="FL10" s="82">
        <f aca="true" t="shared" si="141" ref="FL10:FL19">IF(H10=5,16,0)</f>
        <v>0</v>
      </c>
      <c r="FM10" s="82">
        <f aca="true" t="shared" si="142" ref="FM10:FM19">IF(H10=6,15,0)</f>
        <v>0</v>
      </c>
      <c r="FN10" s="82">
        <f aca="true" t="shared" si="143" ref="FN10:FN19">IF(H10=7,14,0)</f>
        <v>0</v>
      </c>
      <c r="FO10" s="82">
        <f aca="true" t="shared" si="144" ref="FO10:FO19">IF(H10=8,13,0)</f>
        <v>0</v>
      </c>
      <c r="FP10" s="82">
        <f aca="true" t="shared" si="145" ref="FP10:FP19">IF(H10=9,12,0)</f>
        <v>0</v>
      </c>
      <c r="FQ10" s="82">
        <f aca="true" t="shared" si="146" ref="FQ10:FQ19">IF(H10=10,11,0)</f>
        <v>0</v>
      </c>
      <c r="FR10" s="82">
        <f aca="true" t="shared" si="147" ref="FR10:FR19">IF(H10=11,10,0)</f>
        <v>0</v>
      </c>
      <c r="FS10" s="82">
        <f aca="true" t="shared" si="148" ref="FS10:FS19">IF(H10=12,9,0)</f>
        <v>0</v>
      </c>
      <c r="FT10" s="82">
        <f aca="true" t="shared" si="149" ref="FT10:FT19">IF(H10=13,8,0)</f>
        <v>0</v>
      </c>
      <c r="FU10" s="82">
        <f aca="true" t="shared" si="150" ref="FU10:FU19">IF(H10=14,7,0)</f>
        <v>0</v>
      </c>
      <c r="FV10" s="82">
        <f aca="true" t="shared" si="151" ref="FV10:FV19">IF(H10=15,6,0)</f>
        <v>0</v>
      </c>
      <c r="FW10" s="82">
        <f aca="true" t="shared" si="152" ref="FW10:FW19">IF(H10=16,5,0)</f>
        <v>0</v>
      </c>
      <c r="FX10" s="82">
        <f aca="true" t="shared" si="153" ref="FX10:FX19">IF(H10=17,4,0)</f>
        <v>0</v>
      </c>
      <c r="FY10" s="82">
        <f aca="true" t="shared" si="154" ref="FY10:FY19">IF(H10=18,3,0)</f>
        <v>0</v>
      </c>
      <c r="FZ10" s="82">
        <f aca="true" t="shared" si="155" ref="FZ10:FZ19">IF(H10=19,2,0)</f>
        <v>0</v>
      </c>
      <c r="GA10" s="82">
        <f aca="true" t="shared" si="156" ref="GA10:GA19">IF(H10=20,1,0)</f>
        <v>0</v>
      </c>
      <c r="GB10" s="82">
        <f aca="true" t="shared" si="157" ref="GB10:GB19">IF(H10&gt;20,0,0)</f>
        <v>0</v>
      </c>
      <c r="GC10" s="82">
        <f aca="true" t="shared" si="158" ref="GC10:GC19">IF(H10="сх",0,0)</f>
        <v>0</v>
      </c>
      <c r="GD10" s="82">
        <f aca="true" t="shared" si="159" ref="GD10:GD19">SUM(FH10:GC10)</f>
        <v>25</v>
      </c>
      <c r="GE10" s="82">
        <f aca="true" t="shared" si="160" ref="GE10:GE19">IF(J10=1,25,0)</f>
        <v>25</v>
      </c>
      <c r="GF10" s="82">
        <f aca="true" t="shared" si="161" ref="GF10:GF19">IF(J10=2,22,0)</f>
        <v>0</v>
      </c>
      <c r="GG10" s="82">
        <f aca="true" t="shared" si="162" ref="GG10:GG19">IF(J10=3,20,0)</f>
        <v>0</v>
      </c>
      <c r="GH10" s="82">
        <f aca="true" t="shared" si="163" ref="GH10:GH19">IF(J10=4,18,0)</f>
        <v>0</v>
      </c>
      <c r="GI10" s="82">
        <f aca="true" t="shared" si="164" ref="GI10:GI19">IF(J10=5,16,0)</f>
        <v>0</v>
      </c>
      <c r="GJ10" s="82">
        <f aca="true" t="shared" si="165" ref="GJ10:GJ19">IF(J10=6,15,0)</f>
        <v>0</v>
      </c>
      <c r="GK10" s="82">
        <f aca="true" t="shared" si="166" ref="GK10:GK19">IF(J10=7,14,0)</f>
        <v>0</v>
      </c>
      <c r="GL10" s="82">
        <f aca="true" t="shared" si="167" ref="GL10:GL19">IF(J10=8,13,0)</f>
        <v>0</v>
      </c>
      <c r="GM10" s="82">
        <f aca="true" t="shared" si="168" ref="GM10:GM19">IF(J10=9,12,0)</f>
        <v>0</v>
      </c>
      <c r="GN10" s="82">
        <f aca="true" t="shared" si="169" ref="GN10:GN19">IF(J10=10,11,0)</f>
        <v>0</v>
      </c>
      <c r="GO10" s="82">
        <f aca="true" t="shared" si="170" ref="GO10:GO19">IF(J10=11,10,0)</f>
        <v>0</v>
      </c>
      <c r="GP10" s="82">
        <f aca="true" t="shared" si="171" ref="GP10:GP19">IF(J10=12,9,0)</f>
        <v>0</v>
      </c>
      <c r="GQ10" s="82">
        <f aca="true" t="shared" si="172" ref="GQ10:GQ19">IF(J10=13,8,0)</f>
        <v>0</v>
      </c>
      <c r="GR10" s="82">
        <f aca="true" t="shared" si="173" ref="GR10:GR19">IF(J10=14,7,0)</f>
        <v>0</v>
      </c>
      <c r="GS10" s="82">
        <f aca="true" t="shared" si="174" ref="GS10:GS19">IF(J10=15,6,0)</f>
        <v>0</v>
      </c>
      <c r="GT10" s="82">
        <f aca="true" t="shared" si="175" ref="GT10:GT19">IF(J10=16,5,0)</f>
        <v>0</v>
      </c>
      <c r="GU10" s="82">
        <f aca="true" t="shared" si="176" ref="GU10:GU19">IF(J10=17,4,0)</f>
        <v>0</v>
      </c>
      <c r="GV10" s="82">
        <f aca="true" t="shared" si="177" ref="GV10:GV19">IF(J10=18,3,0)</f>
        <v>0</v>
      </c>
      <c r="GW10" s="82">
        <f aca="true" t="shared" si="178" ref="GW10:GW19">IF(J10=19,2,0)</f>
        <v>0</v>
      </c>
      <c r="GX10" s="82">
        <f aca="true" t="shared" si="179" ref="GX10:GX19">IF(J10=20,1,0)</f>
        <v>0</v>
      </c>
      <c r="GY10" s="82">
        <f aca="true" t="shared" si="180" ref="GY10:GY19">IF(J10&gt;20,0,0)</f>
        <v>0</v>
      </c>
      <c r="GZ10" s="82">
        <f aca="true" t="shared" si="181" ref="GZ10:GZ19">IF(J10="сх",0,0)</f>
        <v>0</v>
      </c>
      <c r="HA10" s="82">
        <f aca="true" t="shared" si="182" ref="HA10:HA19">SUM(GE10:GZ10)</f>
        <v>25</v>
      </c>
      <c r="HB10" s="82">
        <f aca="true" t="shared" si="183" ref="HB10:HB19">IF(H10=1,100,0)</f>
        <v>100</v>
      </c>
      <c r="HC10" s="82">
        <f aca="true" t="shared" si="184" ref="HC10:HC19">IF(H10=2,98,0)</f>
        <v>0</v>
      </c>
      <c r="HD10" s="82">
        <f aca="true" t="shared" si="185" ref="HD10:HD19">IF(H10=3,95,0)</f>
        <v>0</v>
      </c>
      <c r="HE10" s="82">
        <f aca="true" t="shared" si="186" ref="HE10:HE19">IF(H10=4,93,0)</f>
        <v>0</v>
      </c>
      <c r="HF10" s="82">
        <f aca="true" t="shared" si="187" ref="HF10:HF19">IF(H10=5,90,0)</f>
        <v>0</v>
      </c>
      <c r="HG10" s="82">
        <f aca="true" t="shared" si="188" ref="HG10:HG19">IF(H10=6,88,0)</f>
        <v>0</v>
      </c>
      <c r="HH10" s="82">
        <f aca="true" t="shared" si="189" ref="HH10:HH19">IF(H10=7,85,0)</f>
        <v>0</v>
      </c>
      <c r="HI10" s="82">
        <f aca="true" t="shared" si="190" ref="HI10:HI19">IF(H10=8,83,0)</f>
        <v>0</v>
      </c>
      <c r="HJ10" s="82">
        <f aca="true" t="shared" si="191" ref="HJ10:HJ19">IF(H10=9,80,0)</f>
        <v>0</v>
      </c>
      <c r="HK10" s="82">
        <f aca="true" t="shared" si="192" ref="HK10:HK19">IF(H10=10,78,0)</f>
        <v>0</v>
      </c>
      <c r="HL10" s="82">
        <f aca="true" t="shared" si="193" ref="HL10:HL19">IF(H10=11,75,0)</f>
        <v>0</v>
      </c>
      <c r="HM10" s="82">
        <f aca="true" t="shared" si="194" ref="HM10:HM19">IF(H10=12,73,0)</f>
        <v>0</v>
      </c>
      <c r="HN10" s="82">
        <f aca="true" t="shared" si="195" ref="HN10:HN19">IF(H10=13,70,0)</f>
        <v>0</v>
      </c>
      <c r="HO10" s="82">
        <f aca="true" t="shared" si="196" ref="HO10:HO19">IF(H10=14,68,0)</f>
        <v>0</v>
      </c>
      <c r="HP10" s="82">
        <f aca="true" t="shared" si="197" ref="HP10:HP19">IF(H10=15,65,0)</f>
        <v>0</v>
      </c>
      <c r="HQ10" s="82">
        <f aca="true" t="shared" si="198" ref="HQ10:HQ19">IF(H10=16,63,0)</f>
        <v>0</v>
      </c>
      <c r="HR10" s="82">
        <f aca="true" t="shared" si="199" ref="HR10:HR19">IF(H10=17,60,0)</f>
        <v>0</v>
      </c>
      <c r="HS10" s="82">
        <f aca="true" t="shared" si="200" ref="HS10:HS19">IF(H10=18,58,0)</f>
        <v>0</v>
      </c>
      <c r="HT10" s="82">
        <f aca="true" t="shared" si="201" ref="HT10:HT19">IF(H10=19,55,0)</f>
        <v>0</v>
      </c>
      <c r="HU10" s="82">
        <f aca="true" t="shared" si="202" ref="HU10:HU19">IF(H10=20,53,0)</f>
        <v>0</v>
      </c>
      <c r="HV10" s="82">
        <f aca="true" t="shared" si="203" ref="HV10:HV19">IF(H10&gt;20,0,0)</f>
        <v>0</v>
      </c>
      <c r="HW10" s="82">
        <f aca="true" t="shared" si="204" ref="HW10:HW19">IF(H10="сх",0,0)</f>
        <v>0</v>
      </c>
      <c r="HX10" s="82">
        <f aca="true" t="shared" si="205" ref="HX10:HX19">SUM(HB10:HW10)</f>
        <v>100</v>
      </c>
      <c r="HY10" s="82">
        <f aca="true" t="shared" si="206" ref="HY10:HY19">IF(J10=1,100,0)</f>
        <v>100</v>
      </c>
      <c r="HZ10" s="82">
        <f aca="true" t="shared" si="207" ref="HZ10:HZ19">IF(J10=2,98,0)</f>
        <v>0</v>
      </c>
      <c r="IA10" s="82">
        <f aca="true" t="shared" si="208" ref="IA10:IA19">IF(J10=3,95,0)</f>
        <v>0</v>
      </c>
      <c r="IB10" s="82">
        <f aca="true" t="shared" si="209" ref="IB10:IB19">IF(J10=4,93,0)</f>
        <v>0</v>
      </c>
      <c r="IC10" s="82">
        <f aca="true" t="shared" si="210" ref="IC10:IC19">IF(J10=5,90,0)</f>
        <v>0</v>
      </c>
      <c r="ID10" s="82">
        <f aca="true" t="shared" si="211" ref="ID10:ID19">IF(J10=6,88,0)</f>
        <v>0</v>
      </c>
      <c r="IE10" s="82">
        <f aca="true" t="shared" si="212" ref="IE10:IE19">IF(J10=7,85,0)</f>
        <v>0</v>
      </c>
      <c r="IF10" s="82">
        <f aca="true" t="shared" si="213" ref="IF10:IF19">IF(J10=8,83,0)</f>
        <v>0</v>
      </c>
      <c r="IG10" s="82">
        <f aca="true" t="shared" si="214" ref="IG10:IG19">IF(J10=9,80,0)</f>
        <v>0</v>
      </c>
      <c r="IH10" s="82">
        <f aca="true" t="shared" si="215" ref="IH10:IH19">IF(J10=10,78,0)</f>
        <v>0</v>
      </c>
      <c r="II10" s="82">
        <f aca="true" t="shared" si="216" ref="II10:II19">IF(J10=11,75,0)</f>
        <v>0</v>
      </c>
      <c r="IJ10" s="82">
        <f aca="true" t="shared" si="217" ref="IJ10:IJ19">IF(J10=12,73,0)</f>
        <v>0</v>
      </c>
      <c r="IK10" s="82">
        <f aca="true" t="shared" si="218" ref="IK10:IK19">IF(J10=13,70,0)</f>
        <v>0</v>
      </c>
      <c r="IL10" s="82">
        <f aca="true" t="shared" si="219" ref="IL10:IL19">IF(J10=14,68,0)</f>
        <v>0</v>
      </c>
      <c r="IM10" s="82">
        <f aca="true" t="shared" si="220" ref="IM10:IM19">IF(J10=15,65,0)</f>
        <v>0</v>
      </c>
      <c r="IN10" s="82">
        <f aca="true" t="shared" si="221" ref="IN10:IN19">IF(J10=16,63,0)</f>
        <v>0</v>
      </c>
      <c r="IO10" s="82">
        <f aca="true" t="shared" si="222" ref="IO10:IO19">IF(J10=17,60,0)</f>
        <v>0</v>
      </c>
      <c r="IP10" s="82">
        <f aca="true" t="shared" si="223" ref="IP10:IP19">IF(J10=18,58,0)</f>
        <v>0</v>
      </c>
      <c r="IQ10" s="82">
        <f aca="true" t="shared" si="224" ref="IQ10:IQ19">IF(J10=19,55,0)</f>
        <v>0</v>
      </c>
      <c r="IR10" s="82">
        <f aca="true" t="shared" si="225" ref="IR10:IR19">IF(J10=20,53,0)</f>
        <v>0</v>
      </c>
      <c r="IS10" s="82">
        <f aca="true" t="shared" si="226" ref="IS10:IS19">IF(J10&gt;20,0,0)</f>
        <v>0</v>
      </c>
      <c r="IT10" s="82">
        <f aca="true" t="shared" si="227" ref="IT10:IT19">IF(J10="сх",0,0)</f>
        <v>0</v>
      </c>
      <c r="IU10" s="82">
        <f aca="true" t="shared" si="228" ref="IU10:IU19">SUM(HY10:IT10)</f>
        <v>100</v>
      </c>
      <c r="IV10" s="81"/>
    </row>
    <row r="11" spans="1:256" s="84" customFormat="1" ht="198">
      <c r="A11" s="70">
        <v>2</v>
      </c>
      <c r="B11" s="57">
        <v>62</v>
      </c>
      <c r="C11" s="91" t="s">
        <v>248</v>
      </c>
      <c r="D11" s="71" t="s">
        <v>26</v>
      </c>
      <c r="E11" s="58" t="s">
        <v>143</v>
      </c>
      <c r="F11" s="66" t="s">
        <v>144</v>
      </c>
      <c r="G11" s="95" t="s">
        <v>48</v>
      </c>
      <c r="H11" s="46">
        <v>5</v>
      </c>
      <c r="I11" s="101">
        <v>16</v>
      </c>
      <c r="J11" s="101">
        <v>6</v>
      </c>
      <c r="K11" s="62">
        <v>15</v>
      </c>
      <c r="L11" s="44">
        <v>4</v>
      </c>
      <c r="M11" s="101">
        <v>18</v>
      </c>
      <c r="N11" s="101">
        <v>3</v>
      </c>
      <c r="O11" s="45">
        <v>20</v>
      </c>
      <c r="P11" s="43">
        <f t="shared" si="0"/>
        <v>69</v>
      </c>
      <c r="Q11" s="85">
        <f t="shared" si="1"/>
        <v>31</v>
      </c>
      <c r="R11" s="81"/>
      <c r="S11" s="80"/>
      <c r="T11" s="81">
        <f t="shared" si="2"/>
        <v>0</v>
      </c>
      <c r="U11" s="81">
        <f t="shared" si="3"/>
        <v>0</v>
      </c>
      <c r="V11" s="81">
        <f t="shared" si="4"/>
        <v>0</v>
      </c>
      <c r="W11" s="81">
        <f t="shared" si="5"/>
        <v>0</v>
      </c>
      <c r="X11" s="81">
        <f t="shared" si="6"/>
        <v>16</v>
      </c>
      <c r="Y11" s="81">
        <f t="shared" si="7"/>
        <v>0</v>
      </c>
      <c r="Z11" s="81">
        <f t="shared" si="8"/>
        <v>0</v>
      </c>
      <c r="AA11" s="81">
        <f t="shared" si="9"/>
        <v>0</v>
      </c>
      <c r="AB11" s="81">
        <f t="shared" si="10"/>
        <v>0</v>
      </c>
      <c r="AC11" s="81">
        <f t="shared" si="11"/>
        <v>0</v>
      </c>
      <c r="AD11" s="81">
        <f t="shared" si="12"/>
        <v>0</v>
      </c>
      <c r="AE11" s="81">
        <f t="shared" si="13"/>
        <v>0</v>
      </c>
      <c r="AF11" s="81">
        <f t="shared" si="14"/>
        <v>0</v>
      </c>
      <c r="AG11" s="81">
        <f t="shared" si="15"/>
        <v>0</v>
      </c>
      <c r="AH11" s="81">
        <f t="shared" si="16"/>
        <v>0</v>
      </c>
      <c r="AI11" s="81">
        <f t="shared" si="17"/>
        <v>0</v>
      </c>
      <c r="AJ11" s="81">
        <f t="shared" si="18"/>
        <v>0</v>
      </c>
      <c r="AK11" s="81">
        <f t="shared" si="19"/>
        <v>0</v>
      </c>
      <c r="AL11" s="81">
        <f t="shared" si="20"/>
        <v>0</v>
      </c>
      <c r="AM11" s="81">
        <f t="shared" si="21"/>
        <v>0</v>
      </c>
      <c r="AN11" s="81">
        <f t="shared" si="22"/>
        <v>0</v>
      </c>
      <c r="AO11" s="81">
        <f t="shared" si="23"/>
        <v>0</v>
      </c>
      <c r="AP11" s="81">
        <f t="shared" si="24"/>
        <v>16</v>
      </c>
      <c r="AQ11" s="81">
        <f t="shared" si="25"/>
        <v>0</v>
      </c>
      <c r="AR11" s="81">
        <f t="shared" si="26"/>
        <v>0</v>
      </c>
      <c r="AS11" s="81">
        <f t="shared" si="27"/>
        <v>0</v>
      </c>
      <c r="AT11" s="81">
        <f t="shared" si="28"/>
        <v>0</v>
      </c>
      <c r="AU11" s="81">
        <f t="shared" si="29"/>
        <v>0</v>
      </c>
      <c r="AV11" s="81">
        <f t="shared" si="30"/>
        <v>15</v>
      </c>
      <c r="AW11" s="81">
        <f t="shared" si="31"/>
        <v>0</v>
      </c>
      <c r="AX11" s="81">
        <f t="shared" si="32"/>
        <v>0</v>
      </c>
      <c r="AY11" s="81">
        <f t="shared" si="33"/>
        <v>0</v>
      </c>
      <c r="AZ11" s="81">
        <f t="shared" si="34"/>
        <v>0</v>
      </c>
      <c r="BA11" s="81">
        <f t="shared" si="35"/>
        <v>0</v>
      </c>
      <c r="BB11" s="81">
        <f t="shared" si="36"/>
        <v>0</v>
      </c>
      <c r="BC11" s="81">
        <f t="shared" si="37"/>
        <v>0</v>
      </c>
      <c r="BD11" s="81">
        <f t="shared" si="38"/>
        <v>0</v>
      </c>
      <c r="BE11" s="81">
        <f t="shared" si="39"/>
        <v>0</v>
      </c>
      <c r="BF11" s="81">
        <f t="shared" si="40"/>
        <v>0</v>
      </c>
      <c r="BG11" s="81">
        <f t="shared" si="41"/>
        <v>0</v>
      </c>
      <c r="BH11" s="81">
        <f t="shared" si="42"/>
        <v>0</v>
      </c>
      <c r="BI11" s="81">
        <f t="shared" si="43"/>
        <v>0</v>
      </c>
      <c r="BJ11" s="81">
        <f t="shared" si="44"/>
        <v>0</v>
      </c>
      <c r="BK11" s="81">
        <f t="shared" si="45"/>
        <v>0</v>
      </c>
      <c r="BL11" s="81">
        <f t="shared" si="46"/>
        <v>0</v>
      </c>
      <c r="BM11" s="81">
        <f t="shared" si="47"/>
        <v>15</v>
      </c>
      <c r="BN11" s="81">
        <f t="shared" si="48"/>
        <v>0</v>
      </c>
      <c r="BO11" s="81">
        <f t="shared" si="49"/>
        <v>0</v>
      </c>
      <c r="BP11" s="81">
        <f t="shared" si="50"/>
        <v>0</v>
      </c>
      <c r="BQ11" s="81">
        <f t="shared" si="51"/>
        <v>0</v>
      </c>
      <c r="BR11" s="81">
        <f t="shared" si="52"/>
        <v>36</v>
      </c>
      <c r="BS11" s="81">
        <f t="shared" si="53"/>
        <v>0</v>
      </c>
      <c r="BT11" s="81">
        <f t="shared" si="54"/>
        <v>0</v>
      </c>
      <c r="BU11" s="81">
        <f t="shared" si="55"/>
        <v>0</v>
      </c>
      <c r="BV11" s="81">
        <f t="shared" si="56"/>
        <v>0</v>
      </c>
      <c r="BW11" s="81">
        <f t="shared" si="57"/>
        <v>0</v>
      </c>
      <c r="BX11" s="81">
        <f t="shared" si="58"/>
        <v>0</v>
      </c>
      <c r="BY11" s="81">
        <f t="shared" si="59"/>
        <v>0</v>
      </c>
      <c r="BZ11" s="81">
        <f t="shared" si="60"/>
        <v>0</v>
      </c>
      <c r="CA11" s="81">
        <f t="shared" si="61"/>
        <v>0</v>
      </c>
      <c r="CB11" s="81">
        <f t="shared" si="62"/>
        <v>0</v>
      </c>
      <c r="CC11" s="81">
        <f t="shared" si="63"/>
        <v>0</v>
      </c>
      <c r="CD11" s="81">
        <f t="shared" si="64"/>
        <v>0</v>
      </c>
      <c r="CE11" s="81">
        <f t="shared" si="65"/>
        <v>0</v>
      </c>
      <c r="CF11" s="81">
        <f t="shared" si="66"/>
        <v>0</v>
      </c>
      <c r="CG11" s="81">
        <f t="shared" si="67"/>
        <v>0</v>
      </c>
      <c r="CH11" s="81">
        <f t="shared" si="68"/>
        <v>0</v>
      </c>
      <c r="CI11" s="81">
        <f t="shared" si="69"/>
        <v>0</v>
      </c>
      <c r="CJ11" s="81">
        <f t="shared" si="70"/>
        <v>0</v>
      </c>
      <c r="CK11" s="81">
        <f t="shared" si="71"/>
        <v>0</v>
      </c>
      <c r="CL11" s="81">
        <f t="shared" si="72"/>
        <v>0</v>
      </c>
      <c r="CM11" s="81">
        <f t="shared" si="73"/>
        <v>0</v>
      </c>
      <c r="CN11" s="81">
        <f t="shared" si="74"/>
        <v>0</v>
      </c>
      <c r="CO11" s="81">
        <f t="shared" si="75"/>
        <v>0</v>
      </c>
      <c r="CP11" s="81">
        <f t="shared" si="76"/>
        <v>0</v>
      </c>
      <c r="CQ11" s="81">
        <f t="shared" si="77"/>
        <v>0</v>
      </c>
      <c r="CR11" s="81">
        <f t="shared" si="78"/>
        <v>0</v>
      </c>
      <c r="CS11" s="81">
        <f t="shared" si="79"/>
        <v>0</v>
      </c>
      <c r="CT11" s="81">
        <f t="shared" si="80"/>
        <v>0</v>
      </c>
      <c r="CU11" s="81">
        <f t="shared" si="81"/>
        <v>0</v>
      </c>
      <c r="CV11" s="81">
        <f t="shared" si="82"/>
        <v>0</v>
      </c>
      <c r="CW11" s="81">
        <f t="shared" si="83"/>
        <v>0</v>
      </c>
      <c r="CX11" s="81">
        <f t="shared" si="84"/>
        <v>0</v>
      </c>
      <c r="CY11" s="81">
        <f t="shared" si="85"/>
        <v>0</v>
      </c>
      <c r="CZ11" s="81">
        <f t="shared" si="86"/>
        <v>0</v>
      </c>
      <c r="DA11" s="81">
        <f t="shared" si="87"/>
        <v>0</v>
      </c>
      <c r="DB11" s="81">
        <f t="shared" si="88"/>
        <v>0</v>
      </c>
      <c r="DC11" s="81">
        <f t="shared" si="89"/>
        <v>0</v>
      </c>
      <c r="DD11" s="81">
        <f t="shared" si="90"/>
        <v>36</v>
      </c>
      <c r="DE11" s="81">
        <f t="shared" si="91"/>
        <v>0</v>
      </c>
      <c r="DF11" s="81">
        <f t="shared" si="92"/>
        <v>0</v>
      </c>
      <c r="DG11" s="81">
        <f t="shared" si="93"/>
        <v>0</v>
      </c>
      <c r="DH11" s="81">
        <f t="shared" si="94"/>
        <v>0</v>
      </c>
      <c r="DI11" s="81">
        <f t="shared" si="95"/>
        <v>0</v>
      </c>
      <c r="DJ11" s="81">
        <f t="shared" si="96"/>
        <v>35</v>
      </c>
      <c r="DK11" s="81">
        <f t="shared" si="97"/>
        <v>0</v>
      </c>
      <c r="DL11" s="81">
        <f t="shared" si="98"/>
        <v>0</v>
      </c>
      <c r="DM11" s="81">
        <f t="shared" si="99"/>
        <v>0</v>
      </c>
      <c r="DN11" s="81">
        <f t="shared" si="100"/>
        <v>0</v>
      </c>
      <c r="DO11" s="81">
        <f t="shared" si="101"/>
        <v>0</v>
      </c>
      <c r="DP11" s="81">
        <f t="shared" si="102"/>
        <v>0</v>
      </c>
      <c r="DQ11" s="81">
        <f t="shared" si="103"/>
        <v>0</v>
      </c>
      <c r="DR11" s="81">
        <f t="shared" si="104"/>
        <v>0</v>
      </c>
      <c r="DS11" s="81">
        <f t="shared" si="105"/>
        <v>0</v>
      </c>
      <c r="DT11" s="81">
        <f t="shared" si="106"/>
        <v>0</v>
      </c>
      <c r="DU11" s="81">
        <f t="shared" si="107"/>
        <v>0</v>
      </c>
      <c r="DV11" s="81">
        <f t="shared" si="108"/>
        <v>0</v>
      </c>
      <c r="DW11" s="81">
        <f t="shared" si="109"/>
        <v>0</v>
      </c>
      <c r="DX11" s="81">
        <f t="shared" si="110"/>
        <v>0</v>
      </c>
      <c r="DY11" s="81">
        <f t="shared" si="111"/>
        <v>0</v>
      </c>
      <c r="DZ11" s="81">
        <f t="shared" si="112"/>
        <v>0</v>
      </c>
      <c r="EA11" s="81">
        <f t="shared" si="113"/>
        <v>0</v>
      </c>
      <c r="EB11" s="81">
        <f t="shared" si="114"/>
        <v>0</v>
      </c>
      <c r="EC11" s="81">
        <f t="shared" si="115"/>
        <v>0</v>
      </c>
      <c r="ED11" s="81">
        <f t="shared" si="116"/>
        <v>0</v>
      </c>
      <c r="EE11" s="81">
        <f t="shared" si="117"/>
        <v>0</v>
      </c>
      <c r="EF11" s="81">
        <f t="shared" si="118"/>
        <v>0</v>
      </c>
      <c r="EG11" s="81">
        <f t="shared" si="119"/>
        <v>0</v>
      </c>
      <c r="EH11" s="81">
        <f t="shared" si="120"/>
        <v>0</v>
      </c>
      <c r="EI11" s="81">
        <f t="shared" si="121"/>
        <v>0</v>
      </c>
      <c r="EJ11" s="81">
        <f t="shared" si="122"/>
        <v>0</v>
      </c>
      <c r="EK11" s="81">
        <f t="shared" si="123"/>
        <v>0</v>
      </c>
      <c r="EL11" s="81">
        <f t="shared" si="124"/>
        <v>0</v>
      </c>
      <c r="EM11" s="81">
        <f t="shared" si="125"/>
        <v>0</v>
      </c>
      <c r="EN11" s="81">
        <f t="shared" si="126"/>
        <v>0</v>
      </c>
      <c r="EO11" s="81">
        <f t="shared" si="127"/>
        <v>0</v>
      </c>
      <c r="EP11" s="81">
        <f t="shared" si="128"/>
        <v>0</v>
      </c>
      <c r="EQ11" s="81">
        <f t="shared" si="129"/>
        <v>0</v>
      </c>
      <c r="ER11" s="81">
        <f t="shared" si="130"/>
        <v>0</v>
      </c>
      <c r="ES11" s="81">
        <f t="shared" si="131"/>
        <v>0</v>
      </c>
      <c r="ET11" s="81">
        <f t="shared" si="132"/>
        <v>0</v>
      </c>
      <c r="EU11" s="81">
        <f t="shared" si="133"/>
        <v>35</v>
      </c>
      <c r="EV11" s="81"/>
      <c r="EW11" s="81">
        <f t="shared" si="134"/>
        <v>5</v>
      </c>
      <c r="EX11" s="81">
        <f t="shared" si="135"/>
        <v>6</v>
      </c>
      <c r="EY11" s="81"/>
      <c r="EZ11" s="81">
        <f t="shared" si="136"/>
        <v>5</v>
      </c>
      <c r="FA11" s="81" t="e">
        <f>IF(P11=#REF!,IF(J11&lt;#REF!,#REF!,FE11),#REF!)</f>
        <v>#REF!</v>
      </c>
      <c r="FB11" s="81" t="e">
        <f>IF(P11=#REF!,IF(J11&lt;#REF!,0,1))</f>
        <v>#REF!</v>
      </c>
      <c r="FC11" s="81" t="e">
        <f>IF(AND(EZ11&gt;=21,EZ11&lt;&gt;0),EZ11,IF(P11&lt;#REF!,"СТОП",FA11+FB11))</f>
        <v>#REF!</v>
      </c>
      <c r="FD11" s="81"/>
      <c r="FE11" s="81">
        <v>15</v>
      </c>
      <c r="FF11" s="81">
        <v>16</v>
      </c>
      <c r="FG11" s="81"/>
      <c r="FH11" s="82">
        <f t="shared" si="137"/>
        <v>0</v>
      </c>
      <c r="FI11" s="82">
        <f t="shared" si="138"/>
        <v>0</v>
      </c>
      <c r="FJ11" s="82">
        <f t="shared" si="139"/>
        <v>0</v>
      </c>
      <c r="FK11" s="82">
        <f t="shared" si="140"/>
        <v>0</v>
      </c>
      <c r="FL11" s="82">
        <f t="shared" si="141"/>
        <v>16</v>
      </c>
      <c r="FM11" s="82">
        <f t="shared" si="142"/>
        <v>0</v>
      </c>
      <c r="FN11" s="82">
        <f t="shared" si="143"/>
        <v>0</v>
      </c>
      <c r="FO11" s="82">
        <f t="shared" si="144"/>
        <v>0</v>
      </c>
      <c r="FP11" s="82">
        <f t="shared" si="145"/>
        <v>0</v>
      </c>
      <c r="FQ11" s="82">
        <f t="shared" si="146"/>
        <v>0</v>
      </c>
      <c r="FR11" s="82">
        <f t="shared" si="147"/>
        <v>0</v>
      </c>
      <c r="FS11" s="82">
        <f t="shared" si="148"/>
        <v>0</v>
      </c>
      <c r="FT11" s="82">
        <f t="shared" si="149"/>
        <v>0</v>
      </c>
      <c r="FU11" s="82">
        <f t="shared" si="150"/>
        <v>0</v>
      </c>
      <c r="FV11" s="82">
        <f t="shared" si="151"/>
        <v>0</v>
      </c>
      <c r="FW11" s="82">
        <f t="shared" si="152"/>
        <v>0</v>
      </c>
      <c r="FX11" s="82">
        <f t="shared" si="153"/>
        <v>0</v>
      </c>
      <c r="FY11" s="82">
        <f t="shared" si="154"/>
        <v>0</v>
      </c>
      <c r="FZ11" s="82">
        <f t="shared" si="155"/>
        <v>0</v>
      </c>
      <c r="GA11" s="82">
        <f t="shared" si="156"/>
        <v>0</v>
      </c>
      <c r="GB11" s="82">
        <f t="shared" si="157"/>
        <v>0</v>
      </c>
      <c r="GC11" s="82">
        <f t="shared" si="158"/>
        <v>0</v>
      </c>
      <c r="GD11" s="82">
        <f t="shared" si="159"/>
        <v>16</v>
      </c>
      <c r="GE11" s="82">
        <f t="shared" si="160"/>
        <v>0</v>
      </c>
      <c r="GF11" s="82">
        <f t="shared" si="161"/>
        <v>0</v>
      </c>
      <c r="GG11" s="82">
        <f t="shared" si="162"/>
        <v>0</v>
      </c>
      <c r="GH11" s="82">
        <f t="shared" si="163"/>
        <v>0</v>
      </c>
      <c r="GI11" s="82">
        <f t="shared" si="164"/>
        <v>0</v>
      </c>
      <c r="GJ11" s="82">
        <f t="shared" si="165"/>
        <v>15</v>
      </c>
      <c r="GK11" s="82">
        <f t="shared" si="166"/>
        <v>0</v>
      </c>
      <c r="GL11" s="82">
        <f t="shared" si="167"/>
        <v>0</v>
      </c>
      <c r="GM11" s="82">
        <f t="shared" si="168"/>
        <v>0</v>
      </c>
      <c r="GN11" s="82">
        <f t="shared" si="169"/>
        <v>0</v>
      </c>
      <c r="GO11" s="82">
        <f t="shared" si="170"/>
        <v>0</v>
      </c>
      <c r="GP11" s="82">
        <f t="shared" si="171"/>
        <v>0</v>
      </c>
      <c r="GQ11" s="82">
        <f t="shared" si="172"/>
        <v>0</v>
      </c>
      <c r="GR11" s="82">
        <f t="shared" si="173"/>
        <v>0</v>
      </c>
      <c r="GS11" s="82">
        <f t="shared" si="174"/>
        <v>0</v>
      </c>
      <c r="GT11" s="82">
        <f t="shared" si="175"/>
        <v>0</v>
      </c>
      <c r="GU11" s="82">
        <f t="shared" si="176"/>
        <v>0</v>
      </c>
      <c r="GV11" s="82">
        <f t="shared" si="177"/>
        <v>0</v>
      </c>
      <c r="GW11" s="82">
        <f t="shared" si="178"/>
        <v>0</v>
      </c>
      <c r="GX11" s="82">
        <f t="shared" si="179"/>
        <v>0</v>
      </c>
      <c r="GY11" s="82">
        <f t="shared" si="180"/>
        <v>0</v>
      </c>
      <c r="GZ11" s="82">
        <f t="shared" si="181"/>
        <v>0</v>
      </c>
      <c r="HA11" s="82">
        <f t="shared" si="182"/>
        <v>15</v>
      </c>
      <c r="HB11" s="82">
        <f t="shared" si="183"/>
        <v>0</v>
      </c>
      <c r="HC11" s="82">
        <f t="shared" si="184"/>
        <v>0</v>
      </c>
      <c r="HD11" s="82">
        <f t="shared" si="185"/>
        <v>0</v>
      </c>
      <c r="HE11" s="82">
        <f t="shared" si="186"/>
        <v>0</v>
      </c>
      <c r="HF11" s="82">
        <f t="shared" si="187"/>
        <v>90</v>
      </c>
      <c r="HG11" s="82">
        <f t="shared" si="188"/>
        <v>0</v>
      </c>
      <c r="HH11" s="82">
        <f t="shared" si="189"/>
        <v>0</v>
      </c>
      <c r="HI11" s="82">
        <f t="shared" si="190"/>
        <v>0</v>
      </c>
      <c r="HJ11" s="82">
        <f t="shared" si="191"/>
        <v>0</v>
      </c>
      <c r="HK11" s="82">
        <f t="shared" si="192"/>
        <v>0</v>
      </c>
      <c r="HL11" s="82">
        <f t="shared" si="193"/>
        <v>0</v>
      </c>
      <c r="HM11" s="82">
        <f t="shared" si="194"/>
        <v>0</v>
      </c>
      <c r="HN11" s="82">
        <f t="shared" si="195"/>
        <v>0</v>
      </c>
      <c r="HO11" s="82">
        <f t="shared" si="196"/>
        <v>0</v>
      </c>
      <c r="HP11" s="82">
        <f t="shared" si="197"/>
        <v>0</v>
      </c>
      <c r="HQ11" s="82">
        <f t="shared" si="198"/>
        <v>0</v>
      </c>
      <c r="HR11" s="82">
        <f t="shared" si="199"/>
        <v>0</v>
      </c>
      <c r="HS11" s="82">
        <f t="shared" si="200"/>
        <v>0</v>
      </c>
      <c r="HT11" s="82">
        <f t="shared" si="201"/>
        <v>0</v>
      </c>
      <c r="HU11" s="82">
        <f t="shared" si="202"/>
        <v>0</v>
      </c>
      <c r="HV11" s="82">
        <f t="shared" si="203"/>
        <v>0</v>
      </c>
      <c r="HW11" s="82">
        <f t="shared" si="204"/>
        <v>0</v>
      </c>
      <c r="HX11" s="82">
        <f t="shared" si="205"/>
        <v>90</v>
      </c>
      <c r="HY11" s="82">
        <f t="shared" si="206"/>
        <v>0</v>
      </c>
      <c r="HZ11" s="82">
        <f t="shared" si="207"/>
        <v>0</v>
      </c>
      <c r="IA11" s="82">
        <f t="shared" si="208"/>
        <v>0</v>
      </c>
      <c r="IB11" s="82">
        <f t="shared" si="209"/>
        <v>0</v>
      </c>
      <c r="IC11" s="82">
        <f t="shared" si="210"/>
        <v>0</v>
      </c>
      <c r="ID11" s="82">
        <f t="shared" si="211"/>
        <v>88</v>
      </c>
      <c r="IE11" s="82">
        <f t="shared" si="212"/>
        <v>0</v>
      </c>
      <c r="IF11" s="82">
        <f t="shared" si="213"/>
        <v>0</v>
      </c>
      <c r="IG11" s="82">
        <f t="shared" si="214"/>
        <v>0</v>
      </c>
      <c r="IH11" s="82">
        <f t="shared" si="215"/>
        <v>0</v>
      </c>
      <c r="II11" s="82">
        <f t="shared" si="216"/>
        <v>0</v>
      </c>
      <c r="IJ11" s="82">
        <f t="shared" si="217"/>
        <v>0</v>
      </c>
      <c r="IK11" s="82">
        <f t="shared" si="218"/>
        <v>0</v>
      </c>
      <c r="IL11" s="82">
        <f t="shared" si="219"/>
        <v>0</v>
      </c>
      <c r="IM11" s="82">
        <f t="shared" si="220"/>
        <v>0</v>
      </c>
      <c r="IN11" s="82">
        <f t="shared" si="221"/>
        <v>0</v>
      </c>
      <c r="IO11" s="82">
        <f t="shared" si="222"/>
        <v>0</v>
      </c>
      <c r="IP11" s="82">
        <f t="shared" si="223"/>
        <v>0</v>
      </c>
      <c r="IQ11" s="82">
        <f t="shared" si="224"/>
        <v>0</v>
      </c>
      <c r="IR11" s="82">
        <f t="shared" si="225"/>
        <v>0</v>
      </c>
      <c r="IS11" s="82">
        <f t="shared" si="226"/>
        <v>0</v>
      </c>
      <c r="IT11" s="82">
        <f t="shared" si="227"/>
        <v>0</v>
      </c>
      <c r="IU11" s="82">
        <f t="shared" si="228"/>
        <v>88</v>
      </c>
      <c r="IV11" s="81"/>
    </row>
    <row r="12" spans="1:256" s="84" customFormat="1" ht="198">
      <c r="A12" s="70">
        <v>3</v>
      </c>
      <c r="B12" s="57">
        <v>128</v>
      </c>
      <c r="C12" s="91" t="s">
        <v>249</v>
      </c>
      <c r="D12" s="71" t="s">
        <v>26</v>
      </c>
      <c r="E12" s="58" t="s">
        <v>123</v>
      </c>
      <c r="F12" s="66" t="s">
        <v>124</v>
      </c>
      <c r="G12" s="95" t="s">
        <v>48</v>
      </c>
      <c r="H12" s="46">
        <v>4</v>
      </c>
      <c r="I12" s="101">
        <v>18</v>
      </c>
      <c r="J12" s="101">
        <v>4</v>
      </c>
      <c r="K12" s="62">
        <v>18</v>
      </c>
      <c r="L12" s="44">
        <v>5</v>
      </c>
      <c r="M12" s="101">
        <v>16</v>
      </c>
      <c r="N12" s="101">
        <v>5</v>
      </c>
      <c r="O12" s="45">
        <v>16</v>
      </c>
      <c r="P12" s="43">
        <f t="shared" si="0"/>
        <v>68</v>
      </c>
      <c r="Q12" s="85">
        <f t="shared" si="1"/>
        <v>36</v>
      </c>
      <c r="R12" s="81"/>
      <c r="S12" s="80"/>
      <c r="T12" s="81">
        <f t="shared" si="2"/>
        <v>0</v>
      </c>
      <c r="U12" s="81">
        <f t="shared" si="3"/>
        <v>0</v>
      </c>
      <c r="V12" s="81">
        <f t="shared" si="4"/>
        <v>0</v>
      </c>
      <c r="W12" s="81">
        <f t="shared" si="5"/>
        <v>18</v>
      </c>
      <c r="X12" s="81">
        <f t="shared" si="6"/>
        <v>0</v>
      </c>
      <c r="Y12" s="81">
        <f t="shared" si="7"/>
        <v>0</v>
      </c>
      <c r="Z12" s="81">
        <f t="shared" si="8"/>
        <v>0</v>
      </c>
      <c r="AA12" s="81">
        <f t="shared" si="9"/>
        <v>0</v>
      </c>
      <c r="AB12" s="81">
        <f t="shared" si="10"/>
        <v>0</v>
      </c>
      <c r="AC12" s="81">
        <f t="shared" si="11"/>
        <v>0</v>
      </c>
      <c r="AD12" s="81">
        <f t="shared" si="12"/>
        <v>0</v>
      </c>
      <c r="AE12" s="81">
        <f t="shared" si="13"/>
        <v>0</v>
      </c>
      <c r="AF12" s="81">
        <f t="shared" si="14"/>
        <v>0</v>
      </c>
      <c r="AG12" s="81">
        <f t="shared" si="15"/>
        <v>0</v>
      </c>
      <c r="AH12" s="81">
        <f t="shared" si="16"/>
        <v>0</v>
      </c>
      <c r="AI12" s="81">
        <f t="shared" si="17"/>
        <v>0</v>
      </c>
      <c r="AJ12" s="81">
        <f t="shared" si="18"/>
        <v>0</v>
      </c>
      <c r="AK12" s="81">
        <f t="shared" si="19"/>
        <v>0</v>
      </c>
      <c r="AL12" s="81">
        <f t="shared" si="20"/>
        <v>0</v>
      </c>
      <c r="AM12" s="81">
        <f t="shared" si="21"/>
        <v>0</v>
      </c>
      <c r="AN12" s="81">
        <f t="shared" si="22"/>
        <v>0</v>
      </c>
      <c r="AO12" s="81">
        <f t="shared" si="23"/>
        <v>0</v>
      </c>
      <c r="AP12" s="81">
        <f t="shared" si="24"/>
        <v>18</v>
      </c>
      <c r="AQ12" s="81">
        <f t="shared" si="25"/>
        <v>0</v>
      </c>
      <c r="AR12" s="81">
        <f t="shared" si="26"/>
        <v>0</v>
      </c>
      <c r="AS12" s="81">
        <f t="shared" si="27"/>
        <v>0</v>
      </c>
      <c r="AT12" s="81">
        <f t="shared" si="28"/>
        <v>18</v>
      </c>
      <c r="AU12" s="81">
        <f t="shared" si="29"/>
        <v>0</v>
      </c>
      <c r="AV12" s="81">
        <f t="shared" si="30"/>
        <v>0</v>
      </c>
      <c r="AW12" s="81">
        <f t="shared" si="31"/>
        <v>0</v>
      </c>
      <c r="AX12" s="81">
        <f t="shared" si="32"/>
        <v>0</v>
      </c>
      <c r="AY12" s="81">
        <f t="shared" si="33"/>
        <v>0</v>
      </c>
      <c r="AZ12" s="81">
        <f t="shared" si="34"/>
        <v>0</v>
      </c>
      <c r="BA12" s="81">
        <f t="shared" si="35"/>
        <v>0</v>
      </c>
      <c r="BB12" s="81">
        <f t="shared" si="36"/>
        <v>0</v>
      </c>
      <c r="BC12" s="81">
        <f t="shared" si="37"/>
        <v>0</v>
      </c>
      <c r="BD12" s="81">
        <f t="shared" si="38"/>
        <v>0</v>
      </c>
      <c r="BE12" s="81">
        <f t="shared" si="39"/>
        <v>0</v>
      </c>
      <c r="BF12" s="81">
        <f t="shared" si="40"/>
        <v>0</v>
      </c>
      <c r="BG12" s="81">
        <f t="shared" si="41"/>
        <v>0</v>
      </c>
      <c r="BH12" s="81">
        <f t="shared" si="42"/>
        <v>0</v>
      </c>
      <c r="BI12" s="81">
        <f t="shared" si="43"/>
        <v>0</v>
      </c>
      <c r="BJ12" s="81">
        <f t="shared" si="44"/>
        <v>0</v>
      </c>
      <c r="BK12" s="81">
        <f t="shared" si="45"/>
        <v>0</v>
      </c>
      <c r="BL12" s="81">
        <f t="shared" si="46"/>
        <v>0</v>
      </c>
      <c r="BM12" s="81">
        <f t="shared" si="47"/>
        <v>18</v>
      </c>
      <c r="BN12" s="81">
        <f t="shared" si="48"/>
        <v>0</v>
      </c>
      <c r="BO12" s="81">
        <f t="shared" si="49"/>
        <v>0</v>
      </c>
      <c r="BP12" s="81">
        <f t="shared" si="50"/>
        <v>0</v>
      </c>
      <c r="BQ12" s="81">
        <f t="shared" si="51"/>
        <v>38</v>
      </c>
      <c r="BR12" s="81">
        <f t="shared" si="52"/>
        <v>0</v>
      </c>
      <c r="BS12" s="81">
        <f t="shared" si="53"/>
        <v>0</v>
      </c>
      <c r="BT12" s="81">
        <f t="shared" si="54"/>
        <v>0</v>
      </c>
      <c r="BU12" s="81">
        <f t="shared" si="55"/>
        <v>0</v>
      </c>
      <c r="BV12" s="81">
        <f t="shared" si="56"/>
        <v>0</v>
      </c>
      <c r="BW12" s="81">
        <f t="shared" si="57"/>
        <v>0</v>
      </c>
      <c r="BX12" s="81">
        <f t="shared" si="58"/>
        <v>0</v>
      </c>
      <c r="BY12" s="81">
        <f t="shared" si="59"/>
        <v>0</v>
      </c>
      <c r="BZ12" s="81">
        <f t="shared" si="60"/>
        <v>0</v>
      </c>
      <c r="CA12" s="81">
        <f t="shared" si="61"/>
        <v>0</v>
      </c>
      <c r="CB12" s="81">
        <f t="shared" si="62"/>
        <v>0</v>
      </c>
      <c r="CC12" s="81">
        <f t="shared" si="63"/>
        <v>0</v>
      </c>
      <c r="CD12" s="81">
        <f t="shared" si="64"/>
        <v>0</v>
      </c>
      <c r="CE12" s="81">
        <f t="shared" si="65"/>
        <v>0</v>
      </c>
      <c r="CF12" s="81">
        <f t="shared" si="66"/>
        <v>0</v>
      </c>
      <c r="CG12" s="81">
        <f t="shared" si="67"/>
        <v>0</v>
      </c>
      <c r="CH12" s="81">
        <f t="shared" si="68"/>
        <v>0</v>
      </c>
      <c r="CI12" s="81">
        <f t="shared" si="69"/>
        <v>0</v>
      </c>
      <c r="CJ12" s="81">
        <f t="shared" si="70"/>
        <v>0</v>
      </c>
      <c r="CK12" s="81">
        <f t="shared" si="71"/>
        <v>0</v>
      </c>
      <c r="CL12" s="81">
        <f t="shared" si="72"/>
        <v>0</v>
      </c>
      <c r="CM12" s="81">
        <f t="shared" si="73"/>
        <v>0</v>
      </c>
      <c r="CN12" s="81">
        <f t="shared" si="74"/>
        <v>0</v>
      </c>
      <c r="CO12" s="81">
        <f t="shared" si="75"/>
        <v>0</v>
      </c>
      <c r="CP12" s="81">
        <f t="shared" si="76"/>
        <v>0</v>
      </c>
      <c r="CQ12" s="81">
        <f t="shared" si="77"/>
        <v>0</v>
      </c>
      <c r="CR12" s="81">
        <f t="shared" si="78"/>
        <v>0</v>
      </c>
      <c r="CS12" s="81">
        <f t="shared" si="79"/>
        <v>0</v>
      </c>
      <c r="CT12" s="81">
        <f t="shared" si="80"/>
        <v>0</v>
      </c>
      <c r="CU12" s="81">
        <f t="shared" si="81"/>
        <v>0</v>
      </c>
      <c r="CV12" s="81">
        <f t="shared" si="82"/>
        <v>0</v>
      </c>
      <c r="CW12" s="81">
        <f t="shared" si="83"/>
        <v>0</v>
      </c>
      <c r="CX12" s="81">
        <f t="shared" si="84"/>
        <v>0</v>
      </c>
      <c r="CY12" s="81">
        <f t="shared" si="85"/>
        <v>0</v>
      </c>
      <c r="CZ12" s="81">
        <f t="shared" si="86"/>
        <v>0</v>
      </c>
      <c r="DA12" s="81">
        <f t="shared" si="87"/>
        <v>0</v>
      </c>
      <c r="DB12" s="81">
        <f t="shared" si="88"/>
        <v>0</v>
      </c>
      <c r="DC12" s="81">
        <f t="shared" si="89"/>
        <v>0</v>
      </c>
      <c r="DD12" s="81">
        <f t="shared" si="90"/>
        <v>38</v>
      </c>
      <c r="DE12" s="81">
        <f t="shared" si="91"/>
        <v>0</v>
      </c>
      <c r="DF12" s="81">
        <f t="shared" si="92"/>
        <v>0</v>
      </c>
      <c r="DG12" s="81">
        <f t="shared" si="93"/>
        <v>0</v>
      </c>
      <c r="DH12" s="81">
        <f t="shared" si="94"/>
        <v>38</v>
      </c>
      <c r="DI12" s="81">
        <f t="shared" si="95"/>
        <v>0</v>
      </c>
      <c r="DJ12" s="81">
        <f t="shared" si="96"/>
        <v>0</v>
      </c>
      <c r="DK12" s="81">
        <f t="shared" si="97"/>
        <v>0</v>
      </c>
      <c r="DL12" s="81">
        <f t="shared" si="98"/>
        <v>0</v>
      </c>
      <c r="DM12" s="81">
        <f t="shared" si="99"/>
        <v>0</v>
      </c>
      <c r="DN12" s="81">
        <f t="shared" si="100"/>
        <v>0</v>
      </c>
      <c r="DO12" s="81">
        <f t="shared" si="101"/>
        <v>0</v>
      </c>
      <c r="DP12" s="81">
        <f t="shared" si="102"/>
        <v>0</v>
      </c>
      <c r="DQ12" s="81">
        <f t="shared" si="103"/>
        <v>0</v>
      </c>
      <c r="DR12" s="81">
        <f t="shared" si="104"/>
        <v>0</v>
      </c>
      <c r="DS12" s="81">
        <f t="shared" si="105"/>
        <v>0</v>
      </c>
      <c r="DT12" s="81">
        <f t="shared" si="106"/>
        <v>0</v>
      </c>
      <c r="DU12" s="81">
        <f t="shared" si="107"/>
        <v>0</v>
      </c>
      <c r="DV12" s="81">
        <f t="shared" si="108"/>
        <v>0</v>
      </c>
      <c r="DW12" s="81">
        <f t="shared" si="109"/>
        <v>0</v>
      </c>
      <c r="DX12" s="81">
        <f t="shared" si="110"/>
        <v>0</v>
      </c>
      <c r="DY12" s="81">
        <f t="shared" si="111"/>
        <v>0</v>
      </c>
      <c r="DZ12" s="81">
        <f t="shared" si="112"/>
        <v>0</v>
      </c>
      <c r="EA12" s="81">
        <f t="shared" si="113"/>
        <v>0</v>
      </c>
      <c r="EB12" s="81">
        <f t="shared" si="114"/>
        <v>0</v>
      </c>
      <c r="EC12" s="81">
        <f t="shared" si="115"/>
        <v>0</v>
      </c>
      <c r="ED12" s="81">
        <f t="shared" si="116"/>
        <v>0</v>
      </c>
      <c r="EE12" s="81">
        <f t="shared" si="117"/>
        <v>0</v>
      </c>
      <c r="EF12" s="81">
        <f t="shared" si="118"/>
        <v>0</v>
      </c>
      <c r="EG12" s="81">
        <f t="shared" si="119"/>
        <v>0</v>
      </c>
      <c r="EH12" s="81">
        <f t="shared" si="120"/>
        <v>0</v>
      </c>
      <c r="EI12" s="81">
        <f t="shared" si="121"/>
        <v>0</v>
      </c>
      <c r="EJ12" s="81">
        <f t="shared" si="122"/>
        <v>0</v>
      </c>
      <c r="EK12" s="81">
        <f t="shared" si="123"/>
        <v>0</v>
      </c>
      <c r="EL12" s="81">
        <f t="shared" si="124"/>
        <v>0</v>
      </c>
      <c r="EM12" s="81">
        <f t="shared" si="125"/>
        <v>0</v>
      </c>
      <c r="EN12" s="81">
        <f t="shared" si="126"/>
        <v>0</v>
      </c>
      <c r="EO12" s="81">
        <f t="shared" si="127"/>
        <v>0</v>
      </c>
      <c r="EP12" s="81">
        <f t="shared" si="128"/>
        <v>0</v>
      </c>
      <c r="EQ12" s="81">
        <f t="shared" si="129"/>
        <v>0</v>
      </c>
      <c r="ER12" s="81">
        <f t="shared" si="130"/>
        <v>0</v>
      </c>
      <c r="ES12" s="81">
        <f t="shared" si="131"/>
        <v>0</v>
      </c>
      <c r="ET12" s="81">
        <f t="shared" si="132"/>
        <v>0</v>
      </c>
      <c r="EU12" s="81">
        <f t="shared" si="133"/>
        <v>38</v>
      </c>
      <c r="EV12" s="81"/>
      <c r="EW12" s="81">
        <f t="shared" si="134"/>
        <v>4</v>
      </c>
      <c r="EX12" s="81">
        <f t="shared" si="135"/>
        <v>4</v>
      </c>
      <c r="EY12" s="81"/>
      <c r="EZ12" s="81">
        <f t="shared" si="136"/>
        <v>4</v>
      </c>
      <c r="FA12" s="81" t="e">
        <f>IF(P12=#REF!,IF(J12&lt;#REF!,#REF!,FE12),#REF!)</f>
        <v>#REF!</v>
      </c>
      <c r="FB12" s="81" t="e">
        <f>IF(P12=#REF!,IF(J12&lt;#REF!,0,1))</f>
        <v>#REF!</v>
      </c>
      <c r="FC12" s="81" t="e">
        <f>IF(AND(EZ12&gt;=21,EZ12&lt;&gt;0),EZ12,IF(P12&lt;#REF!,"СТОП",FA12+FB12))</f>
        <v>#REF!</v>
      </c>
      <c r="FD12" s="81"/>
      <c r="FE12" s="81">
        <v>15</v>
      </c>
      <c r="FF12" s="81">
        <v>16</v>
      </c>
      <c r="FG12" s="81"/>
      <c r="FH12" s="82">
        <f t="shared" si="137"/>
        <v>0</v>
      </c>
      <c r="FI12" s="82">
        <f t="shared" si="138"/>
        <v>0</v>
      </c>
      <c r="FJ12" s="82">
        <f t="shared" si="139"/>
        <v>0</v>
      </c>
      <c r="FK12" s="82">
        <f t="shared" si="140"/>
        <v>18</v>
      </c>
      <c r="FL12" s="82">
        <f t="shared" si="141"/>
        <v>0</v>
      </c>
      <c r="FM12" s="82">
        <f t="shared" si="142"/>
        <v>0</v>
      </c>
      <c r="FN12" s="82">
        <f t="shared" si="143"/>
        <v>0</v>
      </c>
      <c r="FO12" s="82">
        <f t="shared" si="144"/>
        <v>0</v>
      </c>
      <c r="FP12" s="82">
        <f t="shared" si="145"/>
        <v>0</v>
      </c>
      <c r="FQ12" s="82">
        <f t="shared" si="146"/>
        <v>0</v>
      </c>
      <c r="FR12" s="82">
        <f t="shared" si="147"/>
        <v>0</v>
      </c>
      <c r="FS12" s="82">
        <f t="shared" si="148"/>
        <v>0</v>
      </c>
      <c r="FT12" s="82">
        <f t="shared" si="149"/>
        <v>0</v>
      </c>
      <c r="FU12" s="82">
        <f t="shared" si="150"/>
        <v>0</v>
      </c>
      <c r="FV12" s="82">
        <f t="shared" si="151"/>
        <v>0</v>
      </c>
      <c r="FW12" s="82">
        <f t="shared" si="152"/>
        <v>0</v>
      </c>
      <c r="FX12" s="82">
        <f t="shared" si="153"/>
        <v>0</v>
      </c>
      <c r="FY12" s="82">
        <f t="shared" si="154"/>
        <v>0</v>
      </c>
      <c r="FZ12" s="82">
        <f t="shared" si="155"/>
        <v>0</v>
      </c>
      <c r="GA12" s="82">
        <f t="shared" si="156"/>
        <v>0</v>
      </c>
      <c r="GB12" s="82">
        <f t="shared" si="157"/>
        <v>0</v>
      </c>
      <c r="GC12" s="82">
        <f t="shared" si="158"/>
        <v>0</v>
      </c>
      <c r="GD12" s="82">
        <f t="shared" si="159"/>
        <v>18</v>
      </c>
      <c r="GE12" s="82">
        <f t="shared" si="160"/>
        <v>0</v>
      </c>
      <c r="GF12" s="82">
        <f t="shared" si="161"/>
        <v>0</v>
      </c>
      <c r="GG12" s="82">
        <f t="shared" si="162"/>
        <v>0</v>
      </c>
      <c r="GH12" s="82">
        <f t="shared" si="163"/>
        <v>18</v>
      </c>
      <c r="GI12" s="82">
        <f t="shared" si="164"/>
        <v>0</v>
      </c>
      <c r="GJ12" s="82">
        <f t="shared" si="165"/>
        <v>0</v>
      </c>
      <c r="GK12" s="82">
        <f t="shared" si="166"/>
        <v>0</v>
      </c>
      <c r="GL12" s="82">
        <f t="shared" si="167"/>
        <v>0</v>
      </c>
      <c r="GM12" s="82">
        <f t="shared" si="168"/>
        <v>0</v>
      </c>
      <c r="GN12" s="82">
        <f t="shared" si="169"/>
        <v>0</v>
      </c>
      <c r="GO12" s="82">
        <f t="shared" si="170"/>
        <v>0</v>
      </c>
      <c r="GP12" s="82">
        <f t="shared" si="171"/>
        <v>0</v>
      </c>
      <c r="GQ12" s="82">
        <f t="shared" si="172"/>
        <v>0</v>
      </c>
      <c r="GR12" s="82">
        <f t="shared" si="173"/>
        <v>0</v>
      </c>
      <c r="GS12" s="82">
        <f t="shared" si="174"/>
        <v>0</v>
      </c>
      <c r="GT12" s="82">
        <f t="shared" si="175"/>
        <v>0</v>
      </c>
      <c r="GU12" s="82">
        <f t="shared" si="176"/>
        <v>0</v>
      </c>
      <c r="GV12" s="82">
        <f t="shared" si="177"/>
        <v>0</v>
      </c>
      <c r="GW12" s="82">
        <f t="shared" si="178"/>
        <v>0</v>
      </c>
      <c r="GX12" s="82">
        <f t="shared" si="179"/>
        <v>0</v>
      </c>
      <c r="GY12" s="82">
        <f t="shared" si="180"/>
        <v>0</v>
      </c>
      <c r="GZ12" s="82">
        <f t="shared" si="181"/>
        <v>0</v>
      </c>
      <c r="HA12" s="82">
        <f t="shared" si="182"/>
        <v>18</v>
      </c>
      <c r="HB12" s="82">
        <f t="shared" si="183"/>
        <v>0</v>
      </c>
      <c r="HC12" s="82">
        <f t="shared" si="184"/>
        <v>0</v>
      </c>
      <c r="HD12" s="82">
        <f t="shared" si="185"/>
        <v>0</v>
      </c>
      <c r="HE12" s="82">
        <f t="shared" si="186"/>
        <v>93</v>
      </c>
      <c r="HF12" s="82">
        <f t="shared" si="187"/>
        <v>0</v>
      </c>
      <c r="HG12" s="82">
        <f t="shared" si="188"/>
        <v>0</v>
      </c>
      <c r="HH12" s="82">
        <f t="shared" si="189"/>
        <v>0</v>
      </c>
      <c r="HI12" s="82">
        <f t="shared" si="190"/>
        <v>0</v>
      </c>
      <c r="HJ12" s="82">
        <f t="shared" si="191"/>
        <v>0</v>
      </c>
      <c r="HK12" s="82">
        <f t="shared" si="192"/>
        <v>0</v>
      </c>
      <c r="HL12" s="82">
        <f t="shared" si="193"/>
        <v>0</v>
      </c>
      <c r="HM12" s="82">
        <f t="shared" si="194"/>
        <v>0</v>
      </c>
      <c r="HN12" s="82">
        <f t="shared" si="195"/>
        <v>0</v>
      </c>
      <c r="HO12" s="82">
        <f t="shared" si="196"/>
        <v>0</v>
      </c>
      <c r="HP12" s="82">
        <f t="shared" si="197"/>
        <v>0</v>
      </c>
      <c r="HQ12" s="82">
        <f t="shared" si="198"/>
        <v>0</v>
      </c>
      <c r="HR12" s="82">
        <f t="shared" si="199"/>
        <v>0</v>
      </c>
      <c r="HS12" s="82">
        <f t="shared" si="200"/>
        <v>0</v>
      </c>
      <c r="HT12" s="82">
        <f t="shared" si="201"/>
        <v>0</v>
      </c>
      <c r="HU12" s="82">
        <f t="shared" si="202"/>
        <v>0</v>
      </c>
      <c r="HV12" s="82">
        <f t="shared" si="203"/>
        <v>0</v>
      </c>
      <c r="HW12" s="82">
        <f t="shared" si="204"/>
        <v>0</v>
      </c>
      <c r="HX12" s="82">
        <f t="shared" si="205"/>
        <v>93</v>
      </c>
      <c r="HY12" s="82">
        <f t="shared" si="206"/>
        <v>0</v>
      </c>
      <c r="HZ12" s="82">
        <f t="shared" si="207"/>
        <v>0</v>
      </c>
      <c r="IA12" s="82">
        <f t="shared" si="208"/>
        <v>0</v>
      </c>
      <c r="IB12" s="82">
        <f t="shared" si="209"/>
        <v>93</v>
      </c>
      <c r="IC12" s="82">
        <f t="shared" si="210"/>
        <v>0</v>
      </c>
      <c r="ID12" s="82">
        <f t="shared" si="211"/>
        <v>0</v>
      </c>
      <c r="IE12" s="82">
        <f t="shared" si="212"/>
        <v>0</v>
      </c>
      <c r="IF12" s="82">
        <f t="shared" si="213"/>
        <v>0</v>
      </c>
      <c r="IG12" s="82">
        <f t="shared" si="214"/>
        <v>0</v>
      </c>
      <c r="IH12" s="82">
        <f t="shared" si="215"/>
        <v>0</v>
      </c>
      <c r="II12" s="82">
        <f t="shared" si="216"/>
        <v>0</v>
      </c>
      <c r="IJ12" s="82">
        <f t="shared" si="217"/>
        <v>0</v>
      </c>
      <c r="IK12" s="82">
        <f t="shared" si="218"/>
        <v>0</v>
      </c>
      <c r="IL12" s="82">
        <f t="shared" si="219"/>
        <v>0</v>
      </c>
      <c r="IM12" s="82">
        <f t="shared" si="220"/>
        <v>0</v>
      </c>
      <c r="IN12" s="82">
        <f t="shared" si="221"/>
        <v>0</v>
      </c>
      <c r="IO12" s="82">
        <f t="shared" si="222"/>
        <v>0</v>
      </c>
      <c r="IP12" s="82">
        <f t="shared" si="223"/>
        <v>0</v>
      </c>
      <c r="IQ12" s="82">
        <f t="shared" si="224"/>
        <v>0</v>
      </c>
      <c r="IR12" s="82">
        <f t="shared" si="225"/>
        <v>0</v>
      </c>
      <c r="IS12" s="82">
        <f t="shared" si="226"/>
        <v>0</v>
      </c>
      <c r="IT12" s="82">
        <f t="shared" si="227"/>
        <v>0</v>
      </c>
      <c r="IU12" s="82">
        <f t="shared" si="228"/>
        <v>93</v>
      </c>
      <c r="IV12" s="81"/>
    </row>
    <row r="13" spans="1:256" s="84" customFormat="1" ht="99">
      <c r="A13" s="70">
        <v>4</v>
      </c>
      <c r="B13" s="57">
        <v>69</v>
      </c>
      <c r="C13" s="91" t="s">
        <v>253</v>
      </c>
      <c r="D13" s="71" t="s">
        <v>26</v>
      </c>
      <c r="E13" s="58" t="s">
        <v>128</v>
      </c>
      <c r="F13" s="66" t="s">
        <v>283</v>
      </c>
      <c r="G13" s="95" t="s">
        <v>49</v>
      </c>
      <c r="H13" s="46">
        <v>3</v>
      </c>
      <c r="I13" s="101">
        <v>20</v>
      </c>
      <c r="J13" s="101" t="s">
        <v>4</v>
      </c>
      <c r="K13" s="62">
        <v>0</v>
      </c>
      <c r="L13" s="44">
        <v>2</v>
      </c>
      <c r="M13" s="101">
        <v>22</v>
      </c>
      <c r="N13" s="101">
        <v>2</v>
      </c>
      <c r="O13" s="45">
        <v>22</v>
      </c>
      <c r="P13" s="43">
        <f t="shared" si="0"/>
        <v>64</v>
      </c>
      <c r="Q13" s="85">
        <f t="shared" si="1"/>
        <v>20</v>
      </c>
      <c r="R13" s="81"/>
      <c r="S13" s="80"/>
      <c r="T13" s="81">
        <f t="shared" si="2"/>
        <v>0</v>
      </c>
      <c r="U13" s="81">
        <f t="shared" si="3"/>
        <v>0</v>
      </c>
      <c r="V13" s="81">
        <f t="shared" si="4"/>
        <v>20</v>
      </c>
      <c r="W13" s="81">
        <f t="shared" si="5"/>
        <v>0</v>
      </c>
      <c r="X13" s="81">
        <f t="shared" si="6"/>
        <v>0</v>
      </c>
      <c r="Y13" s="81">
        <f t="shared" si="7"/>
        <v>0</v>
      </c>
      <c r="Z13" s="81">
        <f t="shared" si="8"/>
        <v>0</v>
      </c>
      <c r="AA13" s="81">
        <f t="shared" si="9"/>
        <v>0</v>
      </c>
      <c r="AB13" s="81">
        <f t="shared" si="10"/>
        <v>0</v>
      </c>
      <c r="AC13" s="81">
        <f t="shared" si="11"/>
        <v>0</v>
      </c>
      <c r="AD13" s="81">
        <f t="shared" si="12"/>
        <v>0</v>
      </c>
      <c r="AE13" s="81">
        <f t="shared" si="13"/>
        <v>0</v>
      </c>
      <c r="AF13" s="81">
        <f t="shared" si="14"/>
        <v>0</v>
      </c>
      <c r="AG13" s="81">
        <f t="shared" si="15"/>
        <v>0</v>
      </c>
      <c r="AH13" s="81">
        <f t="shared" si="16"/>
        <v>0</v>
      </c>
      <c r="AI13" s="81">
        <f t="shared" si="17"/>
        <v>0</v>
      </c>
      <c r="AJ13" s="81">
        <f t="shared" si="18"/>
        <v>0</v>
      </c>
      <c r="AK13" s="81">
        <f t="shared" si="19"/>
        <v>0</v>
      </c>
      <c r="AL13" s="81">
        <f t="shared" si="20"/>
        <v>0</v>
      </c>
      <c r="AM13" s="81">
        <f t="shared" si="21"/>
        <v>0</v>
      </c>
      <c r="AN13" s="81">
        <f t="shared" si="22"/>
        <v>0</v>
      </c>
      <c r="AO13" s="81">
        <f t="shared" si="23"/>
        <v>0</v>
      </c>
      <c r="AP13" s="81">
        <f t="shared" si="24"/>
        <v>20</v>
      </c>
      <c r="AQ13" s="81">
        <f t="shared" si="25"/>
        <v>0</v>
      </c>
      <c r="AR13" s="81">
        <f t="shared" si="26"/>
        <v>0</v>
      </c>
      <c r="AS13" s="81">
        <f t="shared" si="27"/>
        <v>0</v>
      </c>
      <c r="AT13" s="81">
        <f t="shared" si="28"/>
        <v>0</v>
      </c>
      <c r="AU13" s="81">
        <f t="shared" si="29"/>
        <v>0</v>
      </c>
      <c r="AV13" s="81">
        <f t="shared" si="30"/>
        <v>0</v>
      </c>
      <c r="AW13" s="81">
        <f t="shared" si="31"/>
        <v>0</v>
      </c>
      <c r="AX13" s="81">
        <f t="shared" si="32"/>
        <v>0</v>
      </c>
      <c r="AY13" s="81">
        <f t="shared" si="33"/>
        <v>0</v>
      </c>
      <c r="AZ13" s="81">
        <f t="shared" si="34"/>
        <v>0</v>
      </c>
      <c r="BA13" s="81">
        <f t="shared" si="35"/>
        <v>0</v>
      </c>
      <c r="BB13" s="81">
        <f t="shared" si="36"/>
        <v>0</v>
      </c>
      <c r="BC13" s="81">
        <f t="shared" si="37"/>
        <v>0</v>
      </c>
      <c r="BD13" s="81">
        <f t="shared" si="38"/>
        <v>0</v>
      </c>
      <c r="BE13" s="81">
        <f t="shared" si="39"/>
        <v>0</v>
      </c>
      <c r="BF13" s="81">
        <f t="shared" si="40"/>
        <v>0</v>
      </c>
      <c r="BG13" s="81">
        <f t="shared" si="41"/>
        <v>0</v>
      </c>
      <c r="BH13" s="81">
        <f t="shared" si="42"/>
        <v>0</v>
      </c>
      <c r="BI13" s="81">
        <f t="shared" si="43"/>
        <v>0</v>
      </c>
      <c r="BJ13" s="81">
        <f t="shared" si="44"/>
        <v>0</v>
      </c>
      <c r="BK13" s="81">
        <f t="shared" si="45"/>
        <v>0</v>
      </c>
      <c r="BL13" s="81">
        <f t="shared" si="46"/>
        <v>0</v>
      </c>
      <c r="BM13" s="81">
        <f t="shared" si="47"/>
        <v>0</v>
      </c>
      <c r="BN13" s="81">
        <f t="shared" si="48"/>
        <v>0</v>
      </c>
      <c r="BO13" s="81">
        <f t="shared" si="49"/>
        <v>0</v>
      </c>
      <c r="BP13" s="81">
        <f t="shared" si="50"/>
        <v>40</v>
      </c>
      <c r="BQ13" s="81">
        <f t="shared" si="51"/>
        <v>0</v>
      </c>
      <c r="BR13" s="81">
        <f t="shared" si="52"/>
        <v>0</v>
      </c>
      <c r="BS13" s="81">
        <f t="shared" si="53"/>
        <v>0</v>
      </c>
      <c r="BT13" s="81">
        <f t="shared" si="54"/>
        <v>0</v>
      </c>
      <c r="BU13" s="81">
        <f t="shared" si="55"/>
        <v>0</v>
      </c>
      <c r="BV13" s="81">
        <f t="shared" si="56"/>
        <v>0</v>
      </c>
      <c r="BW13" s="81">
        <f t="shared" si="57"/>
        <v>0</v>
      </c>
      <c r="BX13" s="81">
        <f t="shared" si="58"/>
        <v>0</v>
      </c>
      <c r="BY13" s="81">
        <f t="shared" si="59"/>
        <v>0</v>
      </c>
      <c r="BZ13" s="81">
        <f t="shared" si="60"/>
        <v>0</v>
      </c>
      <c r="CA13" s="81">
        <f t="shared" si="61"/>
        <v>0</v>
      </c>
      <c r="CB13" s="81">
        <f t="shared" si="62"/>
        <v>0</v>
      </c>
      <c r="CC13" s="81">
        <f t="shared" si="63"/>
        <v>0</v>
      </c>
      <c r="CD13" s="81">
        <f t="shared" si="64"/>
        <v>0</v>
      </c>
      <c r="CE13" s="81">
        <f t="shared" si="65"/>
        <v>0</v>
      </c>
      <c r="CF13" s="81">
        <f t="shared" si="66"/>
        <v>0</v>
      </c>
      <c r="CG13" s="81">
        <f t="shared" si="67"/>
        <v>0</v>
      </c>
      <c r="CH13" s="81">
        <f t="shared" si="68"/>
        <v>0</v>
      </c>
      <c r="CI13" s="81">
        <f t="shared" si="69"/>
        <v>0</v>
      </c>
      <c r="CJ13" s="81">
        <f t="shared" si="70"/>
        <v>0</v>
      </c>
      <c r="CK13" s="81">
        <f t="shared" si="71"/>
        <v>0</v>
      </c>
      <c r="CL13" s="81">
        <f t="shared" si="72"/>
        <v>0</v>
      </c>
      <c r="CM13" s="81">
        <f t="shared" si="73"/>
        <v>0</v>
      </c>
      <c r="CN13" s="81">
        <f t="shared" si="74"/>
        <v>0</v>
      </c>
      <c r="CO13" s="81">
        <f t="shared" si="75"/>
        <v>0</v>
      </c>
      <c r="CP13" s="81">
        <f t="shared" si="76"/>
        <v>0</v>
      </c>
      <c r="CQ13" s="81">
        <f t="shared" si="77"/>
        <v>0</v>
      </c>
      <c r="CR13" s="81">
        <f t="shared" si="78"/>
        <v>0</v>
      </c>
      <c r="CS13" s="81">
        <f t="shared" si="79"/>
        <v>0</v>
      </c>
      <c r="CT13" s="81">
        <f t="shared" si="80"/>
        <v>0</v>
      </c>
      <c r="CU13" s="81">
        <f t="shared" si="81"/>
        <v>0</v>
      </c>
      <c r="CV13" s="81">
        <f t="shared" si="82"/>
        <v>0</v>
      </c>
      <c r="CW13" s="81">
        <f t="shared" si="83"/>
        <v>0</v>
      </c>
      <c r="CX13" s="81">
        <f t="shared" si="84"/>
        <v>0</v>
      </c>
      <c r="CY13" s="81">
        <f t="shared" si="85"/>
        <v>0</v>
      </c>
      <c r="CZ13" s="81">
        <f t="shared" si="86"/>
        <v>0</v>
      </c>
      <c r="DA13" s="81">
        <f t="shared" si="87"/>
        <v>0</v>
      </c>
      <c r="DB13" s="81">
        <f t="shared" si="88"/>
        <v>0</v>
      </c>
      <c r="DC13" s="81">
        <f t="shared" si="89"/>
        <v>0</v>
      </c>
      <c r="DD13" s="81">
        <f t="shared" si="90"/>
        <v>40</v>
      </c>
      <c r="DE13" s="81">
        <f t="shared" si="91"/>
        <v>0</v>
      </c>
      <c r="DF13" s="81">
        <f t="shared" si="92"/>
        <v>0</v>
      </c>
      <c r="DG13" s="81">
        <f t="shared" si="93"/>
        <v>0</v>
      </c>
      <c r="DH13" s="81">
        <f t="shared" si="94"/>
        <v>0</v>
      </c>
      <c r="DI13" s="81">
        <f t="shared" si="95"/>
        <v>0</v>
      </c>
      <c r="DJ13" s="81">
        <f t="shared" si="96"/>
        <v>0</v>
      </c>
      <c r="DK13" s="81">
        <f t="shared" si="97"/>
        <v>0</v>
      </c>
      <c r="DL13" s="81">
        <f t="shared" si="98"/>
        <v>0</v>
      </c>
      <c r="DM13" s="81">
        <f t="shared" si="99"/>
        <v>0</v>
      </c>
      <c r="DN13" s="81">
        <f t="shared" si="100"/>
        <v>0</v>
      </c>
      <c r="DO13" s="81">
        <f t="shared" si="101"/>
        <v>0</v>
      </c>
      <c r="DP13" s="81">
        <f t="shared" si="102"/>
        <v>0</v>
      </c>
      <c r="DQ13" s="81">
        <f t="shared" si="103"/>
        <v>0</v>
      </c>
      <c r="DR13" s="81">
        <f t="shared" si="104"/>
        <v>0</v>
      </c>
      <c r="DS13" s="81">
        <f t="shared" si="105"/>
        <v>0</v>
      </c>
      <c r="DT13" s="81">
        <f t="shared" si="106"/>
        <v>0</v>
      </c>
      <c r="DU13" s="81">
        <f t="shared" si="107"/>
        <v>0</v>
      </c>
      <c r="DV13" s="81">
        <f t="shared" si="108"/>
        <v>0</v>
      </c>
      <c r="DW13" s="81">
        <f t="shared" si="109"/>
        <v>0</v>
      </c>
      <c r="DX13" s="81">
        <f t="shared" si="110"/>
        <v>0</v>
      </c>
      <c r="DY13" s="81">
        <f t="shared" si="111"/>
        <v>0</v>
      </c>
      <c r="DZ13" s="81">
        <f t="shared" si="112"/>
        <v>0</v>
      </c>
      <c r="EA13" s="81">
        <f t="shared" si="113"/>
        <v>0</v>
      </c>
      <c r="EB13" s="81">
        <f t="shared" si="114"/>
        <v>0</v>
      </c>
      <c r="EC13" s="81">
        <f t="shared" si="115"/>
        <v>0</v>
      </c>
      <c r="ED13" s="81">
        <f t="shared" si="116"/>
        <v>0</v>
      </c>
      <c r="EE13" s="81">
        <f t="shared" si="117"/>
        <v>0</v>
      </c>
      <c r="EF13" s="81">
        <f t="shared" si="118"/>
        <v>0</v>
      </c>
      <c r="EG13" s="81">
        <f t="shared" si="119"/>
        <v>0</v>
      </c>
      <c r="EH13" s="81">
        <f t="shared" si="120"/>
        <v>0</v>
      </c>
      <c r="EI13" s="81">
        <f t="shared" si="121"/>
        <v>0</v>
      </c>
      <c r="EJ13" s="81">
        <f t="shared" si="122"/>
        <v>0</v>
      </c>
      <c r="EK13" s="81">
        <f t="shared" si="123"/>
        <v>0</v>
      </c>
      <c r="EL13" s="81">
        <f t="shared" si="124"/>
        <v>0</v>
      </c>
      <c r="EM13" s="81">
        <f t="shared" si="125"/>
        <v>0</v>
      </c>
      <c r="EN13" s="81">
        <f t="shared" si="126"/>
        <v>0</v>
      </c>
      <c r="EO13" s="81">
        <f t="shared" si="127"/>
        <v>0</v>
      </c>
      <c r="EP13" s="81">
        <f t="shared" si="128"/>
        <v>0</v>
      </c>
      <c r="EQ13" s="81">
        <f t="shared" si="129"/>
        <v>0</v>
      </c>
      <c r="ER13" s="81">
        <f t="shared" si="130"/>
        <v>0</v>
      </c>
      <c r="ES13" s="81">
        <f t="shared" si="131"/>
        <v>0</v>
      </c>
      <c r="ET13" s="81">
        <f t="shared" si="132"/>
        <v>0</v>
      </c>
      <c r="EU13" s="81">
        <f t="shared" si="133"/>
        <v>0</v>
      </c>
      <c r="EV13" s="81"/>
      <c r="EW13" s="81">
        <f t="shared" si="134"/>
        <v>3</v>
      </c>
      <c r="EX13" s="81" t="str">
        <f t="shared" si="135"/>
        <v>ноль</v>
      </c>
      <c r="EY13" s="81"/>
      <c r="EZ13" s="81">
        <f t="shared" si="136"/>
        <v>3</v>
      </c>
      <c r="FA13" s="81" t="e">
        <f>IF(P13=#REF!,IF(J13&lt;#REF!,#REF!,FE13),#REF!)</f>
        <v>#REF!</v>
      </c>
      <c r="FB13" s="81" t="e">
        <f>IF(P13=#REF!,IF(J13&lt;#REF!,0,1))</f>
        <v>#REF!</v>
      </c>
      <c r="FC13" s="81" t="e">
        <f>IF(AND(EZ13&gt;=21,EZ13&lt;&gt;0),EZ13,IF(P13&lt;#REF!,"СТОП",FA13+FB13))</f>
        <v>#REF!</v>
      </c>
      <c r="FD13" s="81"/>
      <c r="FE13" s="81">
        <v>15</v>
      </c>
      <c r="FF13" s="81">
        <v>16</v>
      </c>
      <c r="FG13" s="81"/>
      <c r="FH13" s="82">
        <f t="shared" si="137"/>
        <v>0</v>
      </c>
      <c r="FI13" s="82">
        <f t="shared" si="138"/>
        <v>0</v>
      </c>
      <c r="FJ13" s="82">
        <f t="shared" si="139"/>
        <v>20</v>
      </c>
      <c r="FK13" s="82">
        <f t="shared" si="140"/>
        <v>0</v>
      </c>
      <c r="FL13" s="82">
        <f t="shared" si="141"/>
        <v>0</v>
      </c>
      <c r="FM13" s="82">
        <f t="shared" si="142"/>
        <v>0</v>
      </c>
      <c r="FN13" s="82">
        <f t="shared" si="143"/>
        <v>0</v>
      </c>
      <c r="FO13" s="82">
        <f t="shared" si="144"/>
        <v>0</v>
      </c>
      <c r="FP13" s="82">
        <f t="shared" si="145"/>
        <v>0</v>
      </c>
      <c r="FQ13" s="82">
        <f t="shared" si="146"/>
        <v>0</v>
      </c>
      <c r="FR13" s="82">
        <f t="shared" si="147"/>
        <v>0</v>
      </c>
      <c r="FS13" s="82">
        <f t="shared" si="148"/>
        <v>0</v>
      </c>
      <c r="FT13" s="82">
        <f t="shared" si="149"/>
        <v>0</v>
      </c>
      <c r="FU13" s="82">
        <f t="shared" si="150"/>
        <v>0</v>
      </c>
      <c r="FV13" s="82">
        <f t="shared" si="151"/>
        <v>0</v>
      </c>
      <c r="FW13" s="82">
        <f t="shared" si="152"/>
        <v>0</v>
      </c>
      <c r="FX13" s="82">
        <f t="shared" si="153"/>
        <v>0</v>
      </c>
      <c r="FY13" s="82">
        <f t="shared" si="154"/>
        <v>0</v>
      </c>
      <c r="FZ13" s="82">
        <f t="shared" si="155"/>
        <v>0</v>
      </c>
      <c r="GA13" s="82">
        <f t="shared" si="156"/>
        <v>0</v>
      </c>
      <c r="GB13" s="82">
        <f t="shared" si="157"/>
        <v>0</v>
      </c>
      <c r="GC13" s="82">
        <f t="shared" si="158"/>
        <v>0</v>
      </c>
      <c r="GD13" s="82">
        <f t="shared" si="159"/>
        <v>20</v>
      </c>
      <c r="GE13" s="82">
        <f t="shared" si="160"/>
        <v>0</v>
      </c>
      <c r="GF13" s="82">
        <f t="shared" si="161"/>
        <v>0</v>
      </c>
      <c r="GG13" s="82">
        <f t="shared" si="162"/>
        <v>0</v>
      </c>
      <c r="GH13" s="82">
        <f t="shared" si="163"/>
        <v>0</v>
      </c>
      <c r="GI13" s="82">
        <f t="shared" si="164"/>
        <v>0</v>
      </c>
      <c r="GJ13" s="82">
        <f t="shared" si="165"/>
        <v>0</v>
      </c>
      <c r="GK13" s="82">
        <f t="shared" si="166"/>
        <v>0</v>
      </c>
      <c r="GL13" s="82">
        <f t="shared" si="167"/>
        <v>0</v>
      </c>
      <c r="GM13" s="82">
        <f t="shared" si="168"/>
        <v>0</v>
      </c>
      <c r="GN13" s="82">
        <f t="shared" si="169"/>
        <v>0</v>
      </c>
      <c r="GO13" s="82">
        <f t="shared" si="170"/>
        <v>0</v>
      </c>
      <c r="GP13" s="82">
        <f t="shared" si="171"/>
        <v>0</v>
      </c>
      <c r="GQ13" s="82">
        <f t="shared" si="172"/>
        <v>0</v>
      </c>
      <c r="GR13" s="82">
        <f t="shared" si="173"/>
        <v>0</v>
      </c>
      <c r="GS13" s="82">
        <f t="shared" si="174"/>
        <v>0</v>
      </c>
      <c r="GT13" s="82">
        <f t="shared" si="175"/>
        <v>0</v>
      </c>
      <c r="GU13" s="82">
        <f t="shared" si="176"/>
        <v>0</v>
      </c>
      <c r="GV13" s="82">
        <f t="shared" si="177"/>
        <v>0</v>
      </c>
      <c r="GW13" s="82">
        <f t="shared" si="178"/>
        <v>0</v>
      </c>
      <c r="GX13" s="82">
        <f t="shared" si="179"/>
        <v>0</v>
      </c>
      <c r="GY13" s="82">
        <f t="shared" si="180"/>
        <v>0</v>
      </c>
      <c r="GZ13" s="82">
        <f t="shared" si="181"/>
        <v>0</v>
      </c>
      <c r="HA13" s="82">
        <f t="shared" si="182"/>
        <v>0</v>
      </c>
      <c r="HB13" s="82">
        <f t="shared" si="183"/>
        <v>0</v>
      </c>
      <c r="HC13" s="82">
        <f t="shared" si="184"/>
        <v>0</v>
      </c>
      <c r="HD13" s="82">
        <f t="shared" si="185"/>
        <v>95</v>
      </c>
      <c r="HE13" s="82">
        <f t="shared" si="186"/>
        <v>0</v>
      </c>
      <c r="HF13" s="82">
        <f t="shared" si="187"/>
        <v>0</v>
      </c>
      <c r="HG13" s="82">
        <f t="shared" si="188"/>
        <v>0</v>
      </c>
      <c r="HH13" s="82">
        <f t="shared" si="189"/>
        <v>0</v>
      </c>
      <c r="HI13" s="82">
        <f t="shared" si="190"/>
        <v>0</v>
      </c>
      <c r="HJ13" s="82">
        <f t="shared" si="191"/>
        <v>0</v>
      </c>
      <c r="HK13" s="82">
        <f t="shared" si="192"/>
        <v>0</v>
      </c>
      <c r="HL13" s="82">
        <f t="shared" si="193"/>
        <v>0</v>
      </c>
      <c r="HM13" s="82">
        <f t="shared" si="194"/>
        <v>0</v>
      </c>
      <c r="HN13" s="82">
        <f t="shared" si="195"/>
        <v>0</v>
      </c>
      <c r="HO13" s="82">
        <f t="shared" si="196"/>
        <v>0</v>
      </c>
      <c r="HP13" s="82">
        <f t="shared" si="197"/>
        <v>0</v>
      </c>
      <c r="HQ13" s="82">
        <f t="shared" si="198"/>
        <v>0</v>
      </c>
      <c r="HR13" s="82">
        <f t="shared" si="199"/>
        <v>0</v>
      </c>
      <c r="HS13" s="82">
        <f t="shared" si="200"/>
        <v>0</v>
      </c>
      <c r="HT13" s="82">
        <f t="shared" si="201"/>
        <v>0</v>
      </c>
      <c r="HU13" s="82">
        <f t="shared" si="202"/>
        <v>0</v>
      </c>
      <c r="HV13" s="82">
        <f t="shared" si="203"/>
        <v>0</v>
      </c>
      <c r="HW13" s="82">
        <f t="shared" si="204"/>
        <v>0</v>
      </c>
      <c r="HX13" s="82">
        <f t="shared" si="205"/>
        <v>95</v>
      </c>
      <c r="HY13" s="82">
        <f t="shared" si="206"/>
        <v>0</v>
      </c>
      <c r="HZ13" s="82">
        <f t="shared" si="207"/>
        <v>0</v>
      </c>
      <c r="IA13" s="82">
        <f t="shared" si="208"/>
        <v>0</v>
      </c>
      <c r="IB13" s="82">
        <f t="shared" si="209"/>
        <v>0</v>
      </c>
      <c r="IC13" s="82">
        <f t="shared" si="210"/>
        <v>0</v>
      </c>
      <c r="ID13" s="82">
        <f t="shared" si="211"/>
        <v>0</v>
      </c>
      <c r="IE13" s="82">
        <f t="shared" si="212"/>
        <v>0</v>
      </c>
      <c r="IF13" s="82">
        <f t="shared" si="213"/>
        <v>0</v>
      </c>
      <c r="IG13" s="82">
        <f t="shared" si="214"/>
        <v>0</v>
      </c>
      <c r="IH13" s="82">
        <f t="shared" si="215"/>
        <v>0</v>
      </c>
      <c r="II13" s="82">
        <f t="shared" si="216"/>
        <v>0</v>
      </c>
      <c r="IJ13" s="82">
        <f t="shared" si="217"/>
        <v>0</v>
      </c>
      <c r="IK13" s="82">
        <f t="shared" si="218"/>
        <v>0</v>
      </c>
      <c r="IL13" s="82">
        <f t="shared" si="219"/>
        <v>0</v>
      </c>
      <c r="IM13" s="82">
        <f t="shared" si="220"/>
        <v>0</v>
      </c>
      <c r="IN13" s="82">
        <f t="shared" si="221"/>
        <v>0</v>
      </c>
      <c r="IO13" s="82">
        <f t="shared" si="222"/>
        <v>0</v>
      </c>
      <c r="IP13" s="82">
        <f t="shared" si="223"/>
        <v>0</v>
      </c>
      <c r="IQ13" s="82">
        <f t="shared" si="224"/>
        <v>0</v>
      </c>
      <c r="IR13" s="82">
        <f t="shared" si="225"/>
        <v>0</v>
      </c>
      <c r="IS13" s="82">
        <f t="shared" si="226"/>
        <v>0</v>
      </c>
      <c r="IT13" s="82">
        <f t="shared" si="227"/>
        <v>0</v>
      </c>
      <c r="IU13" s="82">
        <f t="shared" si="228"/>
        <v>0</v>
      </c>
      <c r="IV13" s="81"/>
    </row>
    <row r="14" spans="1:256" s="84" customFormat="1" ht="99">
      <c r="A14" s="70">
        <v>5</v>
      </c>
      <c r="B14" s="57">
        <v>70</v>
      </c>
      <c r="C14" s="91" t="s">
        <v>85</v>
      </c>
      <c r="D14" s="71" t="s">
        <v>26</v>
      </c>
      <c r="E14" s="58" t="s">
        <v>87</v>
      </c>
      <c r="F14" s="66" t="s">
        <v>241</v>
      </c>
      <c r="G14" s="95" t="s">
        <v>36</v>
      </c>
      <c r="H14" s="46">
        <v>6</v>
      </c>
      <c r="I14" s="101">
        <v>15</v>
      </c>
      <c r="J14" s="101">
        <v>5</v>
      </c>
      <c r="K14" s="62">
        <v>16</v>
      </c>
      <c r="L14" s="44">
        <v>6</v>
      </c>
      <c r="M14" s="101">
        <v>15</v>
      </c>
      <c r="N14" s="101">
        <v>4</v>
      </c>
      <c r="O14" s="45">
        <v>18</v>
      </c>
      <c r="P14" s="43">
        <f t="shared" si="0"/>
        <v>64</v>
      </c>
      <c r="Q14" s="85">
        <f t="shared" si="1"/>
        <v>31</v>
      </c>
      <c r="R14" s="81"/>
      <c r="S14" s="80"/>
      <c r="T14" s="81">
        <f t="shared" si="2"/>
        <v>0</v>
      </c>
      <c r="U14" s="81">
        <f t="shared" si="3"/>
        <v>0</v>
      </c>
      <c r="V14" s="81">
        <f t="shared" si="4"/>
        <v>0</v>
      </c>
      <c r="W14" s="81">
        <f t="shared" si="5"/>
        <v>0</v>
      </c>
      <c r="X14" s="81">
        <f t="shared" si="6"/>
        <v>0</v>
      </c>
      <c r="Y14" s="81">
        <f t="shared" si="7"/>
        <v>15</v>
      </c>
      <c r="Z14" s="81">
        <f t="shared" si="8"/>
        <v>0</v>
      </c>
      <c r="AA14" s="81">
        <f t="shared" si="9"/>
        <v>0</v>
      </c>
      <c r="AB14" s="81">
        <f t="shared" si="10"/>
        <v>0</v>
      </c>
      <c r="AC14" s="81">
        <f t="shared" si="11"/>
        <v>0</v>
      </c>
      <c r="AD14" s="81">
        <f t="shared" si="12"/>
        <v>0</v>
      </c>
      <c r="AE14" s="81">
        <f t="shared" si="13"/>
        <v>0</v>
      </c>
      <c r="AF14" s="81">
        <f t="shared" si="14"/>
        <v>0</v>
      </c>
      <c r="AG14" s="81">
        <f t="shared" si="15"/>
        <v>0</v>
      </c>
      <c r="AH14" s="81">
        <f t="shared" si="16"/>
        <v>0</v>
      </c>
      <c r="AI14" s="81">
        <f t="shared" si="17"/>
        <v>0</v>
      </c>
      <c r="AJ14" s="81">
        <f t="shared" si="18"/>
        <v>0</v>
      </c>
      <c r="AK14" s="81">
        <f t="shared" si="19"/>
        <v>0</v>
      </c>
      <c r="AL14" s="81">
        <f t="shared" si="20"/>
        <v>0</v>
      </c>
      <c r="AM14" s="81">
        <f t="shared" si="21"/>
        <v>0</v>
      </c>
      <c r="AN14" s="81">
        <f t="shared" si="22"/>
        <v>0</v>
      </c>
      <c r="AO14" s="81">
        <f t="shared" si="23"/>
        <v>0</v>
      </c>
      <c r="AP14" s="81">
        <f t="shared" si="24"/>
        <v>15</v>
      </c>
      <c r="AQ14" s="81">
        <f t="shared" si="25"/>
        <v>0</v>
      </c>
      <c r="AR14" s="81">
        <f t="shared" si="26"/>
        <v>0</v>
      </c>
      <c r="AS14" s="81">
        <f t="shared" si="27"/>
        <v>0</v>
      </c>
      <c r="AT14" s="81">
        <f t="shared" si="28"/>
        <v>0</v>
      </c>
      <c r="AU14" s="81">
        <f t="shared" si="29"/>
        <v>16</v>
      </c>
      <c r="AV14" s="81">
        <f t="shared" si="30"/>
        <v>0</v>
      </c>
      <c r="AW14" s="81">
        <f t="shared" si="31"/>
        <v>0</v>
      </c>
      <c r="AX14" s="81">
        <f t="shared" si="32"/>
        <v>0</v>
      </c>
      <c r="AY14" s="81">
        <f t="shared" si="33"/>
        <v>0</v>
      </c>
      <c r="AZ14" s="81">
        <f t="shared" si="34"/>
        <v>0</v>
      </c>
      <c r="BA14" s="81">
        <f t="shared" si="35"/>
        <v>0</v>
      </c>
      <c r="BB14" s="81">
        <f t="shared" si="36"/>
        <v>0</v>
      </c>
      <c r="BC14" s="81">
        <f t="shared" si="37"/>
        <v>0</v>
      </c>
      <c r="BD14" s="81">
        <f t="shared" si="38"/>
        <v>0</v>
      </c>
      <c r="BE14" s="81">
        <f t="shared" si="39"/>
        <v>0</v>
      </c>
      <c r="BF14" s="81">
        <f t="shared" si="40"/>
        <v>0</v>
      </c>
      <c r="BG14" s="81">
        <f t="shared" si="41"/>
        <v>0</v>
      </c>
      <c r="BH14" s="81">
        <f t="shared" si="42"/>
        <v>0</v>
      </c>
      <c r="BI14" s="81">
        <f t="shared" si="43"/>
        <v>0</v>
      </c>
      <c r="BJ14" s="81">
        <f t="shared" si="44"/>
        <v>0</v>
      </c>
      <c r="BK14" s="81">
        <f t="shared" si="45"/>
        <v>0</v>
      </c>
      <c r="BL14" s="81">
        <f t="shared" si="46"/>
        <v>0</v>
      </c>
      <c r="BM14" s="81">
        <f t="shared" si="47"/>
        <v>16</v>
      </c>
      <c r="BN14" s="81">
        <f t="shared" si="48"/>
        <v>0</v>
      </c>
      <c r="BO14" s="81">
        <f t="shared" si="49"/>
        <v>0</v>
      </c>
      <c r="BP14" s="81">
        <f t="shared" si="50"/>
        <v>0</v>
      </c>
      <c r="BQ14" s="81">
        <f t="shared" si="51"/>
        <v>0</v>
      </c>
      <c r="BR14" s="81">
        <f t="shared" si="52"/>
        <v>0</v>
      </c>
      <c r="BS14" s="81">
        <f t="shared" si="53"/>
        <v>35</v>
      </c>
      <c r="BT14" s="81">
        <f t="shared" si="54"/>
        <v>0</v>
      </c>
      <c r="BU14" s="81">
        <f t="shared" si="55"/>
        <v>0</v>
      </c>
      <c r="BV14" s="81">
        <f t="shared" si="56"/>
        <v>0</v>
      </c>
      <c r="BW14" s="81">
        <f t="shared" si="57"/>
        <v>0</v>
      </c>
      <c r="BX14" s="81">
        <f t="shared" si="58"/>
        <v>0</v>
      </c>
      <c r="BY14" s="81">
        <f t="shared" si="59"/>
        <v>0</v>
      </c>
      <c r="BZ14" s="81">
        <f t="shared" si="60"/>
        <v>0</v>
      </c>
      <c r="CA14" s="81">
        <f t="shared" si="61"/>
        <v>0</v>
      </c>
      <c r="CB14" s="81">
        <f t="shared" si="62"/>
        <v>0</v>
      </c>
      <c r="CC14" s="81">
        <f t="shared" si="63"/>
        <v>0</v>
      </c>
      <c r="CD14" s="81">
        <f t="shared" si="64"/>
        <v>0</v>
      </c>
      <c r="CE14" s="81">
        <f t="shared" si="65"/>
        <v>0</v>
      </c>
      <c r="CF14" s="81">
        <f t="shared" si="66"/>
        <v>0</v>
      </c>
      <c r="CG14" s="81">
        <f t="shared" si="67"/>
        <v>0</v>
      </c>
      <c r="CH14" s="81">
        <f t="shared" si="68"/>
        <v>0</v>
      </c>
      <c r="CI14" s="81">
        <f t="shared" si="69"/>
        <v>0</v>
      </c>
      <c r="CJ14" s="81">
        <f t="shared" si="70"/>
        <v>0</v>
      </c>
      <c r="CK14" s="81">
        <f t="shared" si="71"/>
        <v>0</v>
      </c>
      <c r="CL14" s="81">
        <f t="shared" si="72"/>
        <v>0</v>
      </c>
      <c r="CM14" s="81">
        <f t="shared" si="73"/>
        <v>0</v>
      </c>
      <c r="CN14" s="81">
        <f t="shared" si="74"/>
        <v>0</v>
      </c>
      <c r="CO14" s="81">
        <f t="shared" si="75"/>
        <v>0</v>
      </c>
      <c r="CP14" s="81">
        <f t="shared" si="76"/>
        <v>0</v>
      </c>
      <c r="CQ14" s="81">
        <f t="shared" si="77"/>
        <v>0</v>
      </c>
      <c r="CR14" s="81">
        <f t="shared" si="78"/>
        <v>0</v>
      </c>
      <c r="CS14" s="81">
        <f t="shared" si="79"/>
        <v>0</v>
      </c>
      <c r="CT14" s="81">
        <f t="shared" si="80"/>
        <v>0</v>
      </c>
      <c r="CU14" s="81">
        <f t="shared" si="81"/>
        <v>0</v>
      </c>
      <c r="CV14" s="81">
        <f t="shared" si="82"/>
        <v>0</v>
      </c>
      <c r="CW14" s="81">
        <f t="shared" si="83"/>
        <v>0</v>
      </c>
      <c r="CX14" s="81">
        <f t="shared" si="84"/>
        <v>0</v>
      </c>
      <c r="CY14" s="81">
        <f t="shared" si="85"/>
        <v>0</v>
      </c>
      <c r="CZ14" s="81">
        <f t="shared" si="86"/>
        <v>0</v>
      </c>
      <c r="DA14" s="81">
        <f t="shared" si="87"/>
        <v>0</v>
      </c>
      <c r="DB14" s="81">
        <f t="shared" si="88"/>
        <v>0</v>
      </c>
      <c r="DC14" s="81">
        <f t="shared" si="89"/>
        <v>0</v>
      </c>
      <c r="DD14" s="81">
        <f t="shared" si="90"/>
        <v>35</v>
      </c>
      <c r="DE14" s="81">
        <f t="shared" si="91"/>
        <v>0</v>
      </c>
      <c r="DF14" s="81">
        <f t="shared" si="92"/>
        <v>0</v>
      </c>
      <c r="DG14" s="81">
        <f t="shared" si="93"/>
        <v>0</v>
      </c>
      <c r="DH14" s="81">
        <f t="shared" si="94"/>
        <v>0</v>
      </c>
      <c r="DI14" s="81">
        <f t="shared" si="95"/>
        <v>36</v>
      </c>
      <c r="DJ14" s="81">
        <f t="shared" si="96"/>
        <v>0</v>
      </c>
      <c r="DK14" s="81">
        <f t="shared" si="97"/>
        <v>0</v>
      </c>
      <c r="DL14" s="81">
        <f t="shared" si="98"/>
        <v>0</v>
      </c>
      <c r="DM14" s="81">
        <f t="shared" si="99"/>
        <v>0</v>
      </c>
      <c r="DN14" s="81">
        <f t="shared" si="100"/>
        <v>0</v>
      </c>
      <c r="DO14" s="81">
        <f t="shared" si="101"/>
        <v>0</v>
      </c>
      <c r="DP14" s="81">
        <f t="shared" si="102"/>
        <v>0</v>
      </c>
      <c r="DQ14" s="81">
        <f t="shared" si="103"/>
        <v>0</v>
      </c>
      <c r="DR14" s="81">
        <f t="shared" si="104"/>
        <v>0</v>
      </c>
      <c r="DS14" s="81">
        <f t="shared" si="105"/>
        <v>0</v>
      </c>
      <c r="DT14" s="81">
        <f t="shared" si="106"/>
        <v>0</v>
      </c>
      <c r="DU14" s="81">
        <f t="shared" si="107"/>
        <v>0</v>
      </c>
      <c r="DV14" s="81">
        <f t="shared" si="108"/>
        <v>0</v>
      </c>
      <c r="DW14" s="81">
        <f t="shared" si="109"/>
        <v>0</v>
      </c>
      <c r="DX14" s="81">
        <f t="shared" si="110"/>
        <v>0</v>
      </c>
      <c r="DY14" s="81">
        <f t="shared" si="111"/>
        <v>0</v>
      </c>
      <c r="DZ14" s="81">
        <f t="shared" si="112"/>
        <v>0</v>
      </c>
      <c r="EA14" s="81">
        <f t="shared" si="113"/>
        <v>0</v>
      </c>
      <c r="EB14" s="81">
        <f t="shared" si="114"/>
        <v>0</v>
      </c>
      <c r="EC14" s="81">
        <f t="shared" si="115"/>
        <v>0</v>
      </c>
      <c r="ED14" s="81">
        <f t="shared" si="116"/>
        <v>0</v>
      </c>
      <c r="EE14" s="81">
        <f t="shared" si="117"/>
        <v>0</v>
      </c>
      <c r="EF14" s="81">
        <f t="shared" si="118"/>
        <v>0</v>
      </c>
      <c r="EG14" s="81">
        <f t="shared" si="119"/>
        <v>0</v>
      </c>
      <c r="EH14" s="81">
        <f t="shared" si="120"/>
        <v>0</v>
      </c>
      <c r="EI14" s="81">
        <f t="shared" si="121"/>
        <v>0</v>
      </c>
      <c r="EJ14" s="81">
        <f t="shared" si="122"/>
        <v>0</v>
      </c>
      <c r="EK14" s="81">
        <f t="shared" si="123"/>
        <v>0</v>
      </c>
      <c r="EL14" s="81">
        <f t="shared" si="124"/>
        <v>0</v>
      </c>
      <c r="EM14" s="81">
        <f t="shared" si="125"/>
        <v>0</v>
      </c>
      <c r="EN14" s="81">
        <f t="shared" si="126"/>
        <v>0</v>
      </c>
      <c r="EO14" s="81">
        <f t="shared" si="127"/>
        <v>0</v>
      </c>
      <c r="EP14" s="81">
        <f t="shared" si="128"/>
        <v>0</v>
      </c>
      <c r="EQ14" s="81">
        <f t="shared" si="129"/>
        <v>0</v>
      </c>
      <c r="ER14" s="81">
        <f t="shared" si="130"/>
        <v>0</v>
      </c>
      <c r="ES14" s="81">
        <f t="shared" si="131"/>
        <v>0</v>
      </c>
      <c r="ET14" s="81">
        <f t="shared" si="132"/>
        <v>0</v>
      </c>
      <c r="EU14" s="81">
        <f t="shared" si="133"/>
        <v>36</v>
      </c>
      <c r="EV14" s="81"/>
      <c r="EW14" s="81">
        <f t="shared" si="134"/>
        <v>6</v>
      </c>
      <c r="EX14" s="81">
        <f t="shared" si="135"/>
        <v>5</v>
      </c>
      <c r="EY14" s="81"/>
      <c r="EZ14" s="81">
        <f t="shared" si="136"/>
        <v>5</v>
      </c>
      <c r="FA14" s="81" t="e">
        <f>IF(P14=#REF!,IF(J14&lt;#REF!,#REF!,FE14),#REF!)</f>
        <v>#REF!</v>
      </c>
      <c r="FB14" s="81" t="e">
        <f>IF(P14=#REF!,IF(J14&lt;#REF!,0,1))</f>
        <v>#REF!</v>
      </c>
      <c r="FC14" s="81" t="e">
        <f>IF(AND(EZ14&gt;=21,EZ14&lt;&gt;0),EZ14,IF(P14&lt;#REF!,"СТОП",FA14+FB14))</f>
        <v>#REF!</v>
      </c>
      <c r="FD14" s="81"/>
      <c r="FE14" s="81">
        <v>15</v>
      </c>
      <c r="FF14" s="81">
        <v>16</v>
      </c>
      <c r="FG14" s="81"/>
      <c r="FH14" s="82">
        <f t="shared" si="137"/>
        <v>0</v>
      </c>
      <c r="FI14" s="82">
        <f t="shared" si="138"/>
        <v>0</v>
      </c>
      <c r="FJ14" s="82">
        <f t="shared" si="139"/>
        <v>0</v>
      </c>
      <c r="FK14" s="82">
        <f t="shared" si="140"/>
        <v>0</v>
      </c>
      <c r="FL14" s="82">
        <f t="shared" si="141"/>
        <v>0</v>
      </c>
      <c r="FM14" s="82">
        <f t="shared" si="142"/>
        <v>15</v>
      </c>
      <c r="FN14" s="82">
        <f t="shared" si="143"/>
        <v>0</v>
      </c>
      <c r="FO14" s="82">
        <f t="shared" si="144"/>
        <v>0</v>
      </c>
      <c r="FP14" s="82">
        <f t="shared" si="145"/>
        <v>0</v>
      </c>
      <c r="FQ14" s="82">
        <f t="shared" si="146"/>
        <v>0</v>
      </c>
      <c r="FR14" s="82">
        <f t="shared" si="147"/>
        <v>0</v>
      </c>
      <c r="FS14" s="82">
        <f t="shared" si="148"/>
        <v>0</v>
      </c>
      <c r="FT14" s="82">
        <f t="shared" si="149"/>
        <v>0</v>
      </c>
      <c r="FU14" s="82">
        <f t="shared" si="150"/>
        <v>0</v>
      </c>
      <c r="FV14" s="82">
        <f t="shared" si="151"/>
        <v>0</v>
      </c>
      <c r="FW14" s="82">
        <f t="shared" si="152"/>
        <v>0</v>
      </c>
      <c r="FX14" s="82">
        <f t="shared" si="153"/>
        <v>0</v>
      </c>
      <c r="FY14" s="82">
        <f t="shared" si="154"/>
        <v>0</v>
      </c>
      <c r="FZ14" s="82">
        <f t="shared" si="155"/>
        <v>0</v>
      </c>
      <c r="GA14" s="82">
        <f t="shared" si="156"/>
        <v>0</v>
      </c>
      <c r="GB14" s="82">
        <f t="shared" si="157"/>
        <v>0</v>
      </c>
      <c r="GC14" s="82">
        <f t="shared" si="158"/>
        <v>0</v>
      </c>
      <c r="GD14" s="82">
        <f t="shared" si="159"/>
        <v>15</v>
      </c>
      <c r="GE14" s="82">
        <f t="shared" si="160"/>
        <v>0</v>
      </c>
      <c r="GF14" s="82">
        <f t="shared" si="161"/>
        <v>0</v>
      </c>
      <c r="GG14" s="82">
        <f t="shared" si="162"/>
        <v>0</v>
      </c>
      <c r="GH14" s="82">
        <f t="shared" si="163"/>
        <v>0</v>
      </c>
      <c r="GI14" s="82">
        <f t="shared" si="164"/>
        <v>16</v>
      </c>
      <c r="GJ14" s="82">
        <f t="shared" si="165"/>
        <v>0</v>
      </c>
      <c r="GK14" s="82">
        <f t="shared" si="166"/>
        <v>0</v>
      </c>
      <c r="GL14" s="82">
        <f t="shared" si="167"/>
        <v>0</v>
      </c>
      <c r="GM14" s="82">
        <f t="shared" si="168"/>
        <v>0</v>
      </c>
      <c r="GN14" s="82">
        <f t="shared" si="169"/>
        <v>0</v>
      </c>
      <c r="GO14" s="82">
        <f t="shared" si="170"/>
        <v>0</v>
      </c>
      <c r="GP14" s="82">
        <f t="shared" si="171"/>
        <v>0</v>
      </c>
      <c r="GQ14" s="82">
        <f t="shared" si="172"/>
        <v>0</v>
      </c>
      <c r="GR14" s="82">
        <f t="shared" si="173"/>
        <v>0</v>
      </c>
      <c r="GS14" s="82">
        <f t="shared" si="174"/>
        <v>0</v>
      </c>
      <c r="GT14" s="82">
        <f t="shared" si="175"/>
        <v>0</v>
      </c>
      <c r="GU14" s="82">
        <f t="shared" si="176"/>
        <v>0</v>
      </c>
      <c r="GV14" s="82">
        <f t="shared" si="177"/>
        <v>0</v>
      </c>
      <c r="GW14" s="82">
        <f t="shared" si="178"/>
        <v>0</v>
      </c>
      <c r="GX14" s="82">
        <f t="shared" si="179"/>
        <v>0</v>
      </c>
      <c r="GY14" s="82">
        <f t="shared" si="180"/>
        <v>0</v>
      </c>
      <c r="GZ14" s="82">
        <f t="shared" si="181"/>
        <v>0</v>
      </c>
      <c r="HA14" s="82">
        <f t="shared" si="182"/>
        <v>16</v>
      </c>
      <c r="HB14" s="82">
        <f t="shared" si="183"/>
        <v>0</v>
      </c>
      <c r="HC14" s="82">
        <f t="shared" si="184"/>
        <v>0</v>
      </c>
      <c r="HD14" s="82">
        <f t="shared" si="185"/>
        <v>0</v>
      </c>
      <c r="HE14" s="82">
        <f t="shared" si="186"/>
        <v>0</v>
      </c>
      <c r="HF14" s="82">
        <f t="shared" si="187"/>
        <v>0</v>
      </c>
      <c r="HG14" s="82">
        <f t="shared" si="188"/>
        <v>88</v>
      </c>
      <c r="HH14" s="82">
        <f t="shared" si="189"/>
        <v>0</v>
      </c>
      <c r="HI14" s="82">
        <f t="shared" si="190"/>
        <v>0</v>
      </c>
      <c r="HJ14" s="82">
        <f t="shared" si="191"/>
        <v>0</v>
      </c>
      <c r="HK14" s="82">
        <f t="shared" si="192"/>
        <v>0</v>
      </c>
      <c r="HL14" s="82">
        <f t="shared" si="193"/>
        <v>0</v>
      </c>
      <c r="HM14" s="82">
        <f t="shared" si="194"/>
        <v>0</v>
      </c>
      <c r="HN14" s="82">
        <f t="shared" si="195"/>
        <v>0</v>
      </c>
      <c r="HO14" s="82">
        <f t="shared" si="196"/>
        <v>0</v>
      </c>
      <c r="HP14" s="82">
        <f t="shared" si="197"/>
        <v>0</v>
      </c>
      <c r="HQ14" s="82">
        <f t="shared" si="198"/>
        <v>0</v>
      </c>
      <c r="HR14" s="82">
        <f t="shared" si="199"/>
        <v>0</v>
      </c>
      <c r="HS14" s="82">
        <f t="shared" si="200"/>
        <v>0</v>
      </c>
      <c r="HT14" s="82">
        <f t="shared" si="201"/>
        <v>0</v>
      </c>
      <c r="HU14" s="82">
        <f t="shared" si="202"/>
        <v>0</v>
      </c>
      <c r="HV14" s="82">
        <f t="shared" si="203"/>
        <v>0</v>
      </c>
      <c r="HW14" s="82">
        <f t="shared" si="204"/>
        <v>0</v>
      </c>
      <c r="HX14" s="82">
        <f t="shared" si="205"/>
        <v>88</v>
      </c>
      <c r="HY14" s="82">
        <f t="shared" si="206"/>
        <v>0</v>
      </c>
      <c r="HZ14" s="82">
        <f t="shared" si="207"/>
        <v>0</v>
      </c>
      <c r="IA14" s="82">
        <f t="shared" si="208"/>
        <v>0</v>
      </c>
      <c r="IB14" s="82">
        <f t="shared" si="209"/>
        <v>0</v>
      </c>
      <c r="IC14" s="82">
        <f t="shared" si="210"/>
        <v>90</v>
      </c>
      <c r="ID14" s="82">
        <f t="shared" si="211"/>
        <v>0</v>
      </c>
      <c r="IE14" s="82">
        <f t="shared" si="212"/>
        <v>0</v>
      </c>
      <c r="IF14" s="82">
        <f t="shared" si="213"/>
        <v>0</v>
      </c>
      <c r="IG14" s="82">
        <f t="shared" si="214"/>
        <v>0</v>
      </c>
      <c r="IH14" s="82">
        <f t="shared" si="215"/>
        <v>0</v>
      </c>
      <c r="II14" s="82">
        <f t="shared" si="216"/>
        <v>0</v>
      </c>
      <c r="IJ14" s="82">
        <f t="shared" si="217"/>
        <v>0</v>
      </c>
      <c r="IK14" s="82">
        <f t="shared" si="218"/>
        <v>0</v>
      </c>
      <c r="IL14" s="82">
        <f t="shared" si="219"/>
        <v>0</v>
      </c>
      <c r="IM14" s="82">
        <f t="shared" si="220"/>
        <v>0</v>
      </c>
      <c r="IN14" s="82">
        <f t="shared" si="221"/>
        <v>0</v>
      </c>
      <c r="IO14" s="82">
        <f t="shared" si="222"/>
        <v>0</v>
      </c>
      <c r="IP14" s="82">
        <f t="shared" si="223"/>
        <v>0</v>
      </c>
      <c r="IQ14" s="82">
        <f t="shared" si="224"/>
        <v>0</v>
      </c>
      <c r="IR14" s="82">
        <f t="shared" si="225"/>
        <v>0</v>
      </c>
      <c r="IS14" s="82">
        <f t="shared" si="226"/>
        <v>0</v>
      </c>
      <c r="IT14" s="82">
        <f t="shared" si="227"/>
        <v>0</v>
      </c>
      <c r="IU14" s="82">
        <f t="shared" si="228"/>
        <v>90</v>
      </c>
      <c r="IV14" s="81"/>
    </row>
    <row r="15" spans="1:256" s="84" customFormat="1" ht="99">
      <c r="A15" s="70">
        <v>6</v>
      </c>
      <c r="B15" s="57">
        <v>669</v>
      </c>
      <c r="C15" s="91" t="s">
        <v>86</v>
      </c>
      <c r="D15" s="71" t="s">
        <v>26</v>
      </c>
      <c r="E15" s="58" t="s">
        <v>284</v>
      </c>
      <c r="F15" s="66" t="s">
        <v>66</v>
      </c>
      <c r="G15" s="95" t="s">
        <v>36</v>
      </c>
      <c r="H15" s="46">
        <v>7</v>
      </c>
      <c r="I15" s="101">
        <v>14</v>
      </c>
      <c r="J15" s="101">
        <v>3</v>
      </c>
      <c r="K15" s="62">
        <v>20</v>
      </c>
      <c r="L15" s="44">
        <v>3</v>
      </c>
      <c r="M15" s="101">
        <v>20</v>
      </c>
      <c r="N15" s="101" t="s">
        <v>4</v>
      </c>
      <c r="O15" s="45">
        <v>0</v>
      </c>
      <c r="P15" s="43">
        <f t="shared" si="0"/>
        <v>54</v>
      </c>
      <c r="Q15" s="85">
        <f t="shared" si="1"/>
        <v>34</v>
      </c>
      <c r="R15" s="81"/>
      <c r="S15" s="80"/>
      <c r="T15" s="81">
        <f t="shared" si="2"/>
        <v>0</v>
      </c>
      <c r="U15" s="81">
        <f t="shared" si="3"/>
        <v>0</v>
      </c>
      <c r="V15" s="81">
        <f t="shared" si="4"/>
        <v>0</v>
      </c>
      <c r="W15" s="81">
        <f t="shared" si="5"/>
        <v>0</v>
      </c>
      <c r="X15" s="81">
        <f t="shared" si="6"/>
        <v>0</v>
      </c>
      <c r="Y15" s="81">
        <f t="shared" si="7"/>
        <v>0</v>
      </c>
      <c r="Z15" s="81">
        <f t="shared" si="8"/>
        <v>14</v>
      </c>
      <c r="AA15" s="81">
        <f t="shared" si="9"/>
        <v>0</v>
      </c>
      <c r="AB15" s="81">
        <f t="shared" si="10"/>
        <v>0</v>
      </c>
      <c r="AC15" s="81">
        <f t="shared" si="11"/>
        <v>0</v>
      </c>
      <c r="AD15" s="81">
        <f t="shared" si="12"/>
        <v>0</v>
      </c>
      <c r="AE15" s="81">
        <f t="shared" si="13"/>
        <v>0</v>
      </c>
      <c r="AF15" s="81">
        <f t="shared" si="14"/>
        <v>0</v>
      </c>
      <c r="AG15" s="81">
        <f t="shared" si="15"/>
        <v>0</v>
      </c>
      <c r="AH15" s="81">
        <f t="shared" si="16"/>
        <v>0</v>
      </c>
      <c r="AI15" s="81">
        <f t="shared" si="17"/>
        <v>0</v>
      </c>
      <c r="AJ15" s="81">
        <f t="shared" si="18"/>
        <v>0</v>
      </c>
      <c r="AK15" s="81">
        <f t="shared" si="19"/>
        <v>0</v>
      </c>
      <c r="AL15" s="81">
        <f t="shared" si="20"/>
        <v>0</v>
      </c>
      <c r="AM15" s="81">
        <f t="shared" si="21"/>
        <v>0</v>
      </c>
      <c r="AN15" s="81">
        <f t="shared" si="22"/>
        <v>0</v>
      </c>
      <c r="AO15" s="81">
        <f t="shared" si="23"/>
        <v>0</v>
      </c>
      <c r="AP15" s="81">
        <f t="shared" si="24"/>
        <v>14</v>
      </c>
      <c r="AQ15" s="81">
        <f t="shared" si="25"/>
        <v>0</v>
      </c>
      <c r="AR15" s="81">
        <f t="shared" si="26"/>
        <v>0</v>
      </c>
      <c r="AS15" s="81">
        <f t="shared" si="27"/>
        <v>20</v>
      </c>
      <c r="AT15" s="81">
        <f t="shared" si="28"/>
        <v>0</v>
      </c>
      <c r="AU15" s="81">
        <f t="shared" si="29"/>
        <v>0</v>
      </c>
      <c r="AV15" s="81">
        <f t="shared" si="30"/>
        <v>0</v>
      </c>
      <c r="AW15" s="81">
        <f t="shared" si="31"/>
        <v>0</v>
      </c>
      <c r="AX15" s="81">
        <f t="shared" si="32"/>
        <v>0</v>
      </c>
      <c r="AY15" s="81">
        <f t="shared" si="33"/>
        <v>0</v>
      </c>
      <c r="AZ15" s="81">
        <f t="shared" si="34"/>
        <v>0</v>
      </c>
      <c r="BA15" s="81">
        <f t="shared" si="35"/>
        <v>0</v>
      </c>
      <c r="BB15" s="81">
        <f t="shared" si="36"/>
        <v>0</v>
      </c>
      <c r="BC15" s="81">
        <f t="shared" si="37"/>
        <v>0</v>
      </c>
      <c r="BD15" s="81">
        <f t="shared" si="38"/>
        <v>0</v>
      </c>
      <c r="BE15" s="81">
        <f t="shared" si="39"/>
        <v>0</v>
      </c>
      <c r="BF15" s="81">
        <f t="shared" si="40"/>
        <v>0</v>
      </c>
      <c r="BG15" s="81">
        <f t="shared" si="41"/>
        <v>0</v>
      </c>
      <c r="BH15" s="81">
        <f t="shared" si="42"/>
        <v>0</v>
      </c>
      <c r="BI15" s="81">
        <f t="shared" si="43"/>
        <v>0</v>
      </c>
      <c r="BJ15" s="81">
        <f t="shared" si="44"/>
        <v>0</v>
      </c>
      <c r="BK15" s="81">
        <f t="shared" si="45"/>
        <v>0</v>
      </c>
      <c r="BL15" s="81">
        <f t="shared" si="46"/>
        <v>0</v>
      </c>
      <c r="BM15" s="81">
        <f t="shared" si="47"/>
        <v>20</v>
      </c>
      <c r="BN15" s="81">
        <f t="shared" si="48"/>
        <v>0</v>
      </c>
      <c r="BO15" s="81">
        <f t="shared" si="49"/>
        <v>0</v>
      </c>
      <c r="BP15" s="81">
        <f t="shared" si="50"/>
        <v>0</v>
      </c>
      <c r="BQ15" s="81">
        <f t="shared" si="51"/>
        <v>0</v>
      </c>
      <c r="BR15" s="81">
        <f t="shared" si="52"/>
        <v>0</v>
      </c>
      <c r="BS15" s="81">
        <f t="shared" si="53"/>
        <v>0</v>
      </c>
      <c r="BT15" s="81">
        <f t="shared" si="54"/>
        <v>34</v>
      </c>
      <c r="BU15" s="81">
        <f t="shared" si="55"/>
        <v>0</v>
      </c>
      <c r="BV15" s="81">
        <f t="shared" si="56"/>
        <v>0</v>
      </c>
      <c r="BW15" s="81">
        <f t="shared" si="57"/>
        <v>0</v>
      </c>
      <c r="BX15" s="81">
        <f t="shared" si="58"/>
        <v>0</v>
      </c>
      <c r="BY15" s="81">
        <f t="shared" si="59"/>
        <v>0</v>
      </c>
      <c r="BZ15" s="81">
        <f t="shared" si="60"/>
        <v>0</v>
      </c>
      <c r="CA15" s="81">
        <f t="shared" si="61"/>
        <v>0</v>
      </c>
      <c r="CB15" s="81">
        <f t="shared" si="62"/>
        <v>0</v>
      </c>
      <c r="CC15" s="81">
        <f t="shared" si="63"/>
        <v>0</v>
      </c>
      <c r="CD15" s="81">
        <f t="shared" si="64"/>
        <v>0</v>
      </c>
      <c r="CE15" s="81">
        <f t="shared" si="65"/>
        <v>0</v>
      </c>
      <c r="CF15" s="81">
        <f t="shared" si="66"/>
        <v>0</v>
      </c>
      <c r="CG15" s="81">
        <f t="shared" si="67"/>
        <v>0</v>
      </c>
      <c r="CH15" s="81">
        <f t="shared" si="68"/>
        <v>0</v>
      </c>
      <c r="CI15" s="81">
        <f t="shared" si="69"/>
        <v>0</v>
      </c>
      <c r="CJ15" s="81">
        <f t="shared" si="70"/>
        <v>0</v>
      </c>
      <c r="CK15" s="81">
        <f t="shared" si="71"/>
        <v>0</v>
      </c>
      <c r="CL15" s="81">
        <f t="shared" si="72"/>
        <v>0</v>
      </c>
      <c r="CM15" s="81">
        <f t="shared" si="73"/>
        <v>0</v>
      </c>
      <c r="CN15" s="81">
        <f t="shared" si="74"/>
        <v>0</v>
      </c>
      <c r="CO15" s="81">
        <f t="shared" si="75"/>
        <v>0</v>
      </c>
      <c r="CP15" s="81">
        <f t="shared" si="76"/>
        <v>0</v>
      </c>
      <c r="CQ15" s="81">
        <f t="shared" si="77"/>
        <v>0</v>
      </c>
      <c r="CR15" s="81">
        <f t="shared" si="78"/>
        <v>0</v>
      </c>
      <c r="CS15" s="81">
        <f t="shared" si="79"/>
        <v>0</v>
      </c>
      <c r="CT15" s="81">
        <f t="shared" si="80"/>
        <v>0</v>
      </c>
      <c r="CU15" s="81">
        <f t="shared" si="81"/>
        <v>0</v>
      </c>
      <c r="CV15" s="81">
        <f t="shared" si="82"/>
        <v>0</v>
      </c>
      <c r="CW15" s="81">
        <f t="shared" si="83"/>
        <v>0</v>
      </c>
      <c r="CX15" s="81">
        <f t="shared" si="84"/>
        <v>0</v>
      </c>
      <c r="CY15" s="81">
        <f t="shared" si="85"/>
        <v>0</v>
      </c>
      <c r="CZ15" s="81">
        <f t="shared" si="86"/>
        <v>0</v>
      </c>
      <c r="DA15" s="81">
        <f t="shared" si="87"/>
        <v>0</v>
      </c>
      <c r="DB15" s="81">
        <f t="shared" si="88"/>
        <v>0</v>
      </c>
      <c r="DC15" s="81">
        <f t="shared" si="89"/>
        <v>0</v>
      </c>
      <c r="DD15" s="81">
        <f t="shared" si="90"/>
        <v>34</v>
      </c>
      <c r="DE15" s="81">
        <f t="shared" si="91"/>
        <v>0</v>
      </c>
      <c r="DF15" s="81">
        <f t="shared" si="92"/>
        <v>0</v>
      </c>
      <c r="DG15" s="81">
        <f t="shared" si="93"/>
        <v>40</v>
      </c>
      <c r="DH15" s="81">
        <f t="shared" si="94"/>
        <v>0</v>
      </c>
      <c r="DI15" s="81">
        <f t="shared" si="95"/>
        <v>0</v>
      </c>
      <c r="DJ15" s="81">
        <f t="shared" si="96"/>
        <v>0</v>
      </c>
      <c r="DK15" s="81">
        <f t="shared" si="97"/>
        <v>0</v>
      </c>
      <c r="DL15" s="81">
        <f t="shared" si="98"/>
        <v>0</v>
      </c>
      <c r="DM15" s="81">
        <f t="shared" si="99"/>
        <v>0</v>
      </c>
      <c r="DN15" s="81">
        <f t="shared" si="100"/>
        <v>0</v>
      </c>
      <c r="DO15" s="81">
        <f t="shared" si="101"/>
        <v>0</v>
      </c>
      <c r="DP15" s="81">
        <f t="shared" si="102"/>
        <v>0</v>
      </c>
      <c r="DQ15" s="81">
        <f t="shared" si="103"/>
        <v>0</v>
      </c>
      <c r="DR15" s="81">
        <f t="shared" si="104"/>
        <v>0</v>
      </c>
      <c r="DS15" s="81">
        <f t="shared" si="105"/>
        <v>0</v>
      </c>
      <c r="DT15" s="81">
        <f t="shared" si="106"/>
        <v>0</v>
      </c>
      <c r="DU15" s="81">
        <f t="shared" si="107"/>
        <v>0</v>
      </c>
      <c r="DV15" s="81">
        <f t="shared" si="108"/>
        <v>0</v>
      </c>
      <c r="DW15" s="81">
        <f t="shared" si="109"/>
        <v>0</v>
      </c>
      <c r="DX15" s="81">
        <f t="shared" si="110"/>
        <v>0</v>
      </c>
      <c r="DY15" s="81">
        <f t="shared" si="111"/>
        <v>0</v>
      </c>
      <c r="DZ15" s="81">
        <f t="shared" si="112"/>
        <v>0</v>
      </c>
      <c r="EA15" s="81">
        <f t="shared" si="113"/>
        <v>0</v>
      </c>
      <c r="EB15" s="81">
        <f t="shared" si="114"/>
        <v>0</v>
      </c>
      <c r="EC15" s="81">
        <f t="shared" si="115"/>
        <v>0</v>
      </c>
      <c r="ED15" s="81">
        <f t="shared" si="116"/>
        <v>0</v>
      </c>
      <c r="EE15" s="81">
        <f t="shared" si="117"/>
        <v>0</v>
      </c>
      <c r="EF15" s="81">
        <f t="shared" si="118"/>
        <v>0</v>
      </c>
      <c r="EG15" s="81">
        <f t="shared" si="119"/>
        <v>0</v>
      </c>
      <c r="EH15" s="81">
        <f t="shared" si="120"/>
        <v>0</v>
      </c>
      <c r="EI15" s="81">
        <f t="shared" si="121"/>
        <v>0</v>
      </c>
      <c r="EJ15" s="81">
        <f t="shared" si="122"/>
        <v>0</v>
      </c>
      <c r="EK15" s="81">
        <f t="shared" si="123"/>
        <v>0</v>
      </c>
      <c r="EL15" s="81">
        <f t="shared" si="124"/>
        <v>0</v>
      </c>
      <c r="EM15" s="81">
        <f t="shared" si="125"/>
        <v>0</v>
      </c>
      <c r="EN15" s="81">
        <f t="shared" si="126"/>
        <v>0</v>
      </c>
      <c r="EO15" s="81">
        <f t="shared" si="127"/>
        <v>0</v>
      </c>
      <c r="EP15" s="81">
        <f t="shared" si="128"/>
        <v>0</v>
      </c>
      <c r="EQ15" s="81">
        <f t="shared" si="129"/>
        <v>0</v>
      </c>
      <c r="ER15" s="81">
        <f t="shared" si="130"/>
        <v>0</v>
      </c>
      <c r="ES15" s="81">
        <f t="shared" si="131"/>
        <v>0</v>
      </c>
      <c r="ET15" s="81">
        <f t="shared" si="132"/>
        <v>0</v>
      </c>
      <c r="EU15" s="81">
        <f t="shared" si="133"/>
        <v>40</v>
      </c>
      <c r="EV15" s="81"/>
      <c r="EW15" s="81">
        <f t="shared" si="134"/>
        <v>7</v>
      </c>
      <c r="EX15" s="81">
        <f t="shared" si="135"/>
        <v>3</v>
      </c>
      <c r="EY15" s="81"/>
      <c r="EZ15" s="81">
        <f t="shared" si="136"/>
        <v>3</v>
      </c>
      <c r="FA15" s="81" t="e">
        <f>IF(P15=#REF!,IF(J15&lt;#REF!,#REF!,FE15),#REF!)</f>
        <v>#REF!</v>
      </c>
      <c r="FB15" s="81" t="e">
        <f>IF(P15=#REF!,IF(J15&lt;#REF!,0,1))</f>
        <v>#REF!</v>
      </c>
      <c r="FC15" s="81" t="e">
        <f>IF(AND(EZ15&gt;=21,EZ15&lt;&gt;0),EZ15,IF(P15&lt;#REF!,"СТОП",FA15+FB15))</f>
        <v>#REF!</v>
      </c>
      <c r="FD15" s="81"/>
      <c r="FE15" s="81">
        <v>15</v>
      </c>
      <c r="FF15" s="81">
        <v>16</v>
      </c>
      <c r="FG15" s="81"/>
      <c r="FH15" s="82">
        <f t="shared" si="137"/>
        <v>0</v>
      </c>
      <c r="FI15" s="82">
        <f t="shared" si="138"/>
        <v>0</v>
      </c>
      <c r="FJ15" s="82">
        <f t="shared" si="139"/>
        <v>0</v>
      </c>
      <c r="FK15" s="82">
        <f t="shared" si="140"/>
        <v>0</v>
      </c>
      <c r="FL15" s="82">
        <f t="shared" si="141"/>
        <v>0</v>
      </c>
      <c r="FM15" s="82">
        <f t="shared" si="142"/>
        <v>0</v>
      </c>
      <c r="FN15" s="82">
        <f t="shared" si="143"/>
        <v>14</v>
      </c>
      <c r="FO15" s="82">
        <f t="shared" si="144"/>
        <v>0</v>
      </c>
      <c r="FP15" s="82">
        <f t="shared" si="145"/>
        <v>0</v>
      </c>
      <c r="FQ15" s="82">
        <f t="shared" si="146"/>
        <v>0</v>
      </c>
      <c r="FR15" s="82">
        <f t="shared" si="147"/>
        <v>0</v>
      </c>
      <c r="FS15" s="82">
        <f t="shared" si="148"/>
        <v>0</v>
      </c>
      <c r="FT15" s="82">
        <f t="shared" si="149"/>
        <v>0</v>
      </c>
      <c r="FU15" s="82">
        <f t="shared" si="150"/>
        <v>0</v>
      </c>
      <c r="FV15" s="82">
        <f t="shared" si="151"/>
        <v>0</v>
      </c>
      <c r="FW15" s="82">
        <f t="shared" si="152"/>
        <v>0</v>
      </c>
      <c r="FX15" s="82">
        <f t="shared" si="153"/>
        <v>0</v>
      </c>
      <c r="FY15" s="82">
        <f t="shared" si="154"/>
        <v>0</v>
      </c>
      <c r="FZ15" s="82">
        <f t="shared" si="155"/>
        <v>0</v>
      </c>
      <c r="GA15" s="82">
        <f t="shared" si="156"/>
        <v>0</v>
      </c>
      <c r="GB15" s="82">
        <f t="shared" si="157"/>
        <v>0</v>
      </c>
      <c r="GC15" s="82">
        <f t="shared" si="158"/>
        <v>0</v>
      </c>
      <c r="GD15" s="82">
        <f t="shared" si="159"/>
        <v>14</v>
      </c>
      <c r="GE15" s="82">
        <f t="shared" si="160"/>
        <v>0</v>
      </c>
      <c r="GF15" s="82">
        <f t="shared" si="161"/>
        <v>0</v>
      </c>
      <c r="GG15" s="82">
        <f t="shared" si="162"/>
        <v>20</v>
      </c>
      <c r="GH15" s="82">
        <f t="shared" si="163"/>
        <v>0</v>
      </c>
      <c r="GI15" s="82">
        <f t="shared" si="164"/>
        <v>0</v>
      </c>
      <c r="GJ15" s="82">
        <f t="shared" si="165"/>
        <v>0</v>
      </c>
      <c r="GK15" s="82">
        <f t="shared" si="166"/>
        <v>0</v>
      </c>
      <c r="GL15" s="82">
        <f t="shared" si="167"/>
        <v>0</v>
      </c>
      <c r="GM15" s="82">
        <f t="shared" si="168"/>
        <v>0</v>
      </c>
      <c r="GN15" s="82">
        <f t="shared" si="169"/>
        <v>0</v>
      </c>
      <c r="GO15" s="82">
        <f t="shared" si="170"/>
        <v>0</v>
      </c>
      <c r="GP15" s="82">
        <f t="shared" si="171"/>
        <v>0</v>
      </c>
      <c r="GQ15" s="82">
        <f t="shared" si="172"/>
        <v>0</v>
      </c>
      <c r="GR15" s="82">
        <f t="shared" si="173"/>
        <v>0</v>
      </c>
      <c r="GS15" s="82">
        <f t="shared" si="174"/>
        <v>0</v>
      </c>
      <c r="GT15" s="82">
        <f t="shared" si="175"/>
        <v>0</v>
      </c>
      <c r="GU15" s="82">
        <f t="shared" si="176"/>
        <v>0</v>
      </c>
      <c r="GV15" s="82">
        <f t="shared" si="177"/>
        <v>0</v>
      </c>
      <c r="GW15" s="82">
        <f t="shared" si="178"/>
        <v>0</v>
      </c>
      <c r="GX15" s="82">
        <f t="shared" si="179"/>
        <v>0</v>
      </c>
      <c r="GY15" s="82">
        <f t="shared" si="180"/>
        <v>0</v>
      </c>
      <c r="GZ15" s="82">
        <f t="shared" si="181"/>
        <v>0</v>
      </c>
      <c r="HA15" s="82">
        <f t="shared" si="182"/>
        <v>20</v>
      </c>
      <c r="HB15" s="82">
        <f t="shared" si="183"/>
        <v>0</v>
      </c>
      <c r="HC15" s="82">
        <f t="shared" si="184"/>
        <v>0</v>
      </c>
      <c r="HD15" s="82">
        <f t="shared" si="185"/>
        <v>0</v>
      </c>
      <c r="HE15" s="82">
        <f t="shared" si="186"/>
        <v>0</v>
      </c>
      <c r="HF15" s="82">
        <f t="shared" si="187"/>
        <v>0</v>
      </c>
      <c r="HG15" s="82">
        <f t="shared" si="188"/>
        <v>0</v>
      </c>
      <c r="HH15" s="82">
        <f t="shared" si="189"/>
        <v>85</v>
      </c>
      <c r="HI15" s="82">
        <f t="shared" si="190"/>
        <v>0</v>
      </c>
      <c r="HJ15" s="82">
        <f t="shared" si="191"/>
        <v>0</v>
      </c>
      <c r="HK15" s="82">
        <f t="shared" si="192"/>
        <v>0</v>
      </c>
      <c r="HL15" s="82">
        <f t="shared" si="193"/>
        <v>0</v>
      </c>
      <c r="HM15" s="82">
        <f t="shared" si="194"/>
        <v>0</v>
      </c>
      <c r="HN15" s="82">
        <f t="shared" si="195"/>
        <v>0</v>
      </c>
      <c r="HO15" s="82">
        <f t="shared" si="196"/>
        <v>0</v>
      </c>
      <c r="HP15" s="82">
        <f t="shared" si="197"/>
        <v>0</v>
      </c>
      <c r="HQ15" s="82">
        <f t="shared" si="198"/>
        <v>0</v>
      </c>
      <c r="HR15" s="82">
        <f t="shared" si="199"/>
        <v>0</v>
      </c>
      <c r="HS15" s="82">
        <f t="shared" si="200"/>
        <v>0</v>
      </c>
      <c r="HT15" s="82">
        <f t="shared" si="201"/>
        <v>0</v>
      </c>
      <c r="HU15" s="82">
        <f t="shared" si="202"/>
        <v>0</v>
      </c>
      <c r="HV15" s="82">
        <f t="shared" si="203"/>
        <v>0</v>
      </c>
      <c r="HW15" s="82">
        <f t="shared" si="204"/>
        <v>0</v>
      </c>
      <c r="HX15" s="82">
        <f t="shared" si="205"/>
        <v>85</v>
      </c>
      <c r="HY15" s="82">
        <f t="shared" si="206"/>
        <v>0</v>
      </c>
      <c r="HZ15" s="82">
        <f t="shared" si="207"/>
        <v>0</v>
      </c>
      <c r="IA15" s="82">
        <f t="shared" si="208"/>
        <v>95</v>
      </c>
      <c r="IB15" s="82">
        <f t="shared" si="209"/>
        <v>0</v>
      </c>
      <c r="IC15" s="82">
        <f t="shared" si="210"/>
        <v>0</v>
      </c>
      <c r="ID15" s="82">
        <f t="shared" si="211"/>
        <v>0</v>
      </c>
      <c r="IE15" s="82">
        <f t="shared" si="212"/>
        <v>0</v>
      </c>
      <c r="IF15" s="82">
        <f t="shared" si="213"/>
        <v>0</v>
      </c>
      <c r="IG15" s="82">
        <f t="shared" si="214"/>
        <v>0</v>
      </c>
      <c r="IH15" s="82">
        <f t="shared" si="215"/>
        <v>0</v>
      </c>
      <c r="II15" s="82">
        <f t="shared" si="216"/>
        <v>0</v>
      </c>
      <c r="IJ15" s="82">
        <f t="shared" si="217"/>
        <v>0</v>
      </c>
      <c r="IK15" s="82">
        <f t="shared" si="218"/>
        <v>0</v>
      </c>
      <c r="IL15" s="82">
        <f t="shared" si="219"/>
        <v>0</v>
      </c>
      <c r="IM15" s="82">
        <f t="shared" si="220"/>
        <v>0</v>
      </c>
      <c r="IN15" s="82">
        <f t="shared" si="221"/>
        <v>0</v>
      </c>
      <c r="IO15" s="82">
        <f t="shared" si="222"/>
        <v>0</v>
      </c>
      <c r="IP15" s="82">
        <f t="shared" si="223"/>
        <v>0</v>
      </c>
      <c r="IQ15" s="82">
        <f t="shared" si="224"/>
        <v>0</v>
      </c>
      <c r="IR15" s="82">
        <f t="shared" si="225"/>
        <v>0</v>
      </c>
      <c r="IS15" s="82">
        <f t="shared" si="226"/>
        <v>0</v>
      </c>
      <c r="IT15" s="82">
        <f t="shared" si="227"/>
        <v>0</v>
      </c>
      <c r="IU15" s="82">
        <f t="shared" si="228"/>
        <v>95</v>
      </c>
      <c r="IV15" s="81"/>
    </row>
    <row r="16" spans="1:256" s="84" customFormat="1" ht="99">
      <c r="A16" s="70">
        <v>7</v>
      </c>
      <c r="B16" s="57">
        <v>51</v>
      </c>
      <c r="C16" s="91" t="s">
        <v>247</v>
      </c>
      <c r="D16" s="71" t="s">
        <v>26</v>
      </c>
      <c r="E16" s="58" t="s">
        <v>128</v>
      </c>
      <c r="F16" s="66" t="s">
        <v>283</v>
      </c>
      <c r="G16" s="95" t="s">
        <v>49</v>
      </c>
      <c r="H16" s="46">
        <v>8</v>
      </c>
      <c r="I16" s="101">
        <v>13</v>
      </c>
      <c r="J16" s="101">
        <v>8</v>
      </c>
      <c r="K16" s="62">
        <v>13</v>
      </c>
      <c r="L16" s="44">
        <v>9</v>
      </c>
      <c r="M16" s="101">
        <v>12</v>
      </c>
      <c r="N16" s="101">
        <v>8</v>
      </c>
      <c r="O16" s="45">
        <v>13</v>
      </c>
      <c r="P16" s="43">
        <f t="shared" si="0"/>
        <v>51</v>
      </c>
      <c r="Q16" s="85">
        <f t="shared" si="1"/>
        <v>26</v>
      </c>
      <c r="R16" s="81"/>
      <c r="S16" s="80"/>
      <c r="T16" s="81">
        <f t="shared" si="2"/>
        <v>0</v>
      </c>
      <c r="U16" s="81">
        <f t="shared" si="3"/>
        <v>0</v>
      </c>
      <c r="V16" s="81">
        <f t="shared" si="4"/>
        <v>0</v>
      </c>
      <c r="W16" s="81">
        <f t="shared" si="5"/>
        <v>0</v>
      </c>
      <c r="X16" s="81">
        <f t="shared" si="6"/>
        <v>0</v>
      </c>
      <c r="Y16" s="81">
        <f t="shared" si="7"/>
        <v>0</v>
      </c>
      <c r="Z16" s="81">
        <f t="shared" si="8"/>
        <v>0</v>
      </c>
      <c r="AA16" s="81">
        <f t="shared" si="9"/>
        <v>13</v>
      </c>
      <c r="AB16" s="81">
        <f t="shared" si="10"/>
        <v>0</v>
      </c>
      <c r="AC16" s="81">
        <f t="shared" si="11"/>
        <v>0</v>
      </c>
      <c r="AD16" s="81">
        <f t="shared" si="12"/>
        <v>0</v>
      </c>
      <c r="AE16" s="81">
        <f t="shared" si="13"/>
        <v>0</v>
      </c>
      <c r="AF16" s="81">
        <f t="shared" si="14"/>
        <v>0</v>
      </c>
      <c r="AG16" s="81">
        <f t="shared" si="15"/>
        <v>0</v>
      </c>
      <c r="AH16" s="81">
        <f t="shared" si="16"/>
        <v>0</v>
      </c>
      <c r="AI16" s="81">
        <f t="shared" si="17"/>
        <v>0</v>
      </c>
      <c r="AJ16" s="81">
        <f t="shared" si="18"/>
        <v>0</v>
      </c>
      <c r="AK16" s="81">
        <f t="shared" si="19"/>
        <v>0</v>
      </c>
      <c r="AL16" s="81">
        <f t="shared" si="20"/>
        <v>0</v>
      </c>
      <c r="AM16" s="81">
        <f t="shared" si="21"/>
        <v>0</v>
      </c>
      <c r="AN16" s="81">
        <f t="shared" si="22"/>
        <v>0</v>
      </c>
      <c r="AO16" s="81">
        <f t="shared" si="23"/>
        <v>0</v>
      </c>
      <c r="AP16" s="81">
        <f t="shared" si="24"/>
        <v>13</v>
      </c>
      <c r="AQ16" s="81">
        <f t="shared" si="25"/>
        <v>0</v>
      </c>
      <c r="AR16" s="81">
        <f t="shared" si="26"/>
        <v>0</v>
      </c>
      <c r="AS16" s="81">
        <f t="shared" si="27"/>
        <v>0</v>
      </c>
      <c r="AT16" s="81">
        <f t="shared" si="28"/>
        <v>0</v>
      </c>
      <c r="AU16" s="81">
        <f t="shared" si="29"/>
        <v>0</v>
      </c>
      <c r="AV16" s="81">
        <f t="shared" si="30"/>
        <v>0</v>
      </c>
      <c r="AW16" s="81">
        <f t="shared" si="31"/>
        <v>0</v>
      </c>
      <c r="AX16" s="81">
        <f t="shared" si="32"/>
        <v>13</v>
      </c>
      <c r="AY16" s="81">
        <f t="shared" si="33"/>
        <v>0</v>
      </c>
      <c r="AZ16" s="81">
        <f t="shared" si="34"/>
        <v>0</v>
      </c>
      <c r="BA16" s="81">
        <f t="shared" si="35"/>
        <v>0</v>
      </c>
      <c r="BB16" s="81">
        <f t="shared" si="36"/>
        <v>0</v>
      </c>
      <c r="BC16" s="81">
        <f t="shared" si="37"/>
        <v>0</v>
      </c>
      <c r="BD16" s="81">
        <f t="shared" si="38"/>
        <v>0</v>
      </c>
      <c r="BE16" s="81">
        <f t="shared" si="39"/>
        <v>0</v>
      </c>
      <c r="BF16" s="81">
        <f t="shared" si="40"/>
        <v>0</v>
      </c>
      <c r="BG16" s="81">
        <f t="shared" si="41"/>
        <v>0</v>
      </c>
      <c r="BH16" s="81">
        <f t="shared" si="42"/>
        <v>0</v>
      </c>
      <c r="BI16" s="81">
        <f t="shared" si="43"/>
        <v>0</v>
      </c>
      <c r="BJ16" s="81">
        <f t="shared" si="44"/>
        <v>0</v>
      </c>
      <c r="BK16" s="81">
        <f t="shared" si="45"/>
        <v>0</v>
      </c>
      <c r="BL16" s="81">
        <f t="shared" si="46"/>
        <v>0</v>
      </c>
      <c r="BM16" s="81">
        <f t="shared" si="47"/>
        <v>13</v>
      </c>
      <c r="BN16" s="81">
        <f t="shared" si="48"/>
        <v>0</v>
      </c>
      <c r="BO16" s="81">
        <f t="shared" si="49"/>
        <v>0</v>
      </c>
      <c r="BP16" s="81">
        <f t="shared" si="50"/>
        <v>0</v>
      </c>
      <c r="BQ16" s="81">
        <f t="shared" si="51"/>
        <v>0</v>
      </c>
      <c r="BR16" s="81">
        <f t="shared" si="52"/>
        <v>0</v>
      </c>
      <c r="BS16" s="81">
        <f t="shared" si="53"/>
        <v>0</v>
      </c>
      <c r="BT16" s="81">
        <f t="shared" si="54"/>
        <v>0</v>
      </c>
      <c r="BU16" s="81">
        <f t="shared" si="55"/>
        <v>33</v>
      </c>
      <c r="BV16" s="81">
        <f t="shared" si="56"/>
        <v>0</v>
      </c>
      <c r="BW16" s="81">
        <f t="shared" si="57"/>
        <v>0</v>
      </c>
      <c r="BX16" s="81">
        <f t="shared" si="58"/>
        <v>0</v>
      </c>
      <c r="BY16" s="81">
        <f t="shared" si="59"/>
        <v>0</v>
      </c>
      <c r="BZ16" s="81">
        <f t="shared" si="60"/>
        <v>0</v>
      </c>
      <c r="CA16" s="81">
        <f t="shared" si="61"/>
        <v>0</v>
      </c>
      <c r="CB16" s="81">
        <f t="shared" si="62"/>
        <v>0</v>
      </c>
      <c r="CC16" s="81">
        <f t="shared" si="63"/>
        <v>0</v>
      </c>
      <c r="CD16" s="81">
        <f t="shared" si="64"/>
        <v>0</v>
      </c>
      <c r="CE16" s="81">
        <f t="shared" si="65"/>
        <v>0</v>
      </c>
      <c r="CF16" s="81">
        <f t="shared" si="66"/>
        <v>0</v>
      </c>
      <c r="CG16" s="81">
        <f t="shared" si="67"/>
        <v>0</v>
      </c>
      <c r="CH16" s="81">
        <f t="shared" si="68"/>
        <v>0</v>
      </c>
      <c r="CI16" s="81">
        <f t="shared" si="69"/>
        <v>0</v>
      </c>
      <c r="CJ16" s="81">
        <f t="shared" si="70"/>
        <v>0</v>
      </c>
      <c r="CK16" s="81">
        <f t="shared" si="71"/>
        <v>0</v>
      </c>
      <c r="CL16" s="81">
        <f t="shared" si="72"/>
        <v>0</v>
      </c>
      <c r="CM16" s="81">
        <f t="shared" si="73"/>
        <v>0</v>
      </c>
      <c r="CN16" s="81">
        <f t="shared" si="74"/>
        <v>0</v>
      </c>
      <c r="CO16" s="81">
        <f t="shared" si="75"/>
        <v>0</v>
      </c>
      <c r="CP16" s="81">
        <f t="shared" si="76"/>
        <v>0</v>
      </c>
      <c r="CQ16" s="81">
        <f t="shared" si="77"/>
        <v>0</v>
      </c>
      <c r="CR16" s="81">
        <f t="shared" si="78"/>
        <v>0</v>
      </c>
      <c r="CS16" s="81">
        <f t="shared" si="79"/>
        <v>0</v>
      </c>
      <c r="CT16" s="81">
        <f t="shared" si="80"/>
        <v>0</v>
      </c>
      <c r="CU16" s="81">
        <f t="shared" si="81"/>
        <v>0</v>
      </c>
      <c r="CV16" s="81">
        <f t="shared" si="82"/>
        <v>0</v>
      </c>
      <c r="CW16" s="81">
        <f t="shared" si="83"/>
        <v>0</v>
      </c>
      <c r="CX16" s="81">
        <f t="shared" si="84"/>
        <v>0</v>
      </c>
      <c r="CY16" s="81">
        <f t="shared" si="85"/>
        <v>0</v>
      </c>
      <c r="CZ16" s="81">
        <f t="shared" si="86"/>
        <v>0</v>
      </c>
      <c r="DA16" s="81">
        <f t="shared" si="87"/>
        <v>0</v>
      </c>
      <c r="DB16" s="81">
        <f t="shared" si="88"/>
        <v>0</v>
      </c>
      <c r="DC16" s="81">
        <f t="shared" si="89"/>
        <v>0</v>
      </c>
      <c r="DD16" s="81">
        <f t="shared" si="90"/>
        <v>33</v>
      </c>
      <c r="DE16" s="81">
        <f t="shared" si="91"/>
        <v>0</v>
      </c>
      <c r="DF16" s="81">
        <f t="shared" si="92"/>
        <v>0</v>
      </c>
      <c r="DG16" s="81">
        <f t="shared" si="93"/>
        <v>0</v>
      </c>
      <c r="DH16" s="81">
        <f t="shared" si="94"/>
        <v>0</v>
      </c>
      <c r="DI16" s="81">
        <f t="shared" si="95"/>
        <v>0</v>
      </c>
      <c r="DJ16" s="81">
        <f t="shared" si="96"/>
        <v>0</v>
      </c>
      <c r="DK16" s="81">
        <f t="shared" si="97"/>
        <v>0</v>
      </c>
      <c r="DL16" s="81">
        <f t="shared" si="98"/>
        <v>33</v>
      </c>
      <c r="DM16" s="81">
        <f t="shared" si="99"/>
        <v>0</v>
      </c>
      <c r="DN16" s="81">
        <f t="shared" si="100"/>
        <v>0</v>
      </c>
      <c r="DO16" s="81">
        <f t="shared" si="101"/>
        <v>0</v>
      </c>
      <c r="DP16" s="81">
        <f t="shared" si="102"/>
        <v>0</v>
      </c>
      <c r="DQ16" s="81">
        <f t="shared" si="103"/>
        <v>0</v>
      </c>
      <c r="DR16" s="81">
        <f t="shared" si="104"/>
        <v>0</v>
      </c>
      <c r="DS16" s="81">
        <f t="shared" si="105"/>
        <v>0</v>
      </c>
      <c r="DT16" s="81">
        <f t="shared" si="106"/>
        <v>0</v>
      </c>
      <c r="DU16" s="81">
        <f t="shared" si="107"/>
        <v>0</v>
      </c>
      <c r="DV16" s="81">
        <f t="shared" si="108"/>
        <v>0</v>
      </c>
      <c r="DW16" s="81">
        <f t="shared" si="109"/>
        <v>0</v>
      </c>
      <c r="DX16" s="81">
        <f t="shared" si="110"/>
        <v>0</v>
      </c>
      <c r="DY16" s="81">
        <f t="shared" si="111"/>
        <v>0</v>
      </c>
      <c r="DZ16" s="81">
        <f t="shared" si="112"/>
        <v>0</v>
      </c>
      <c r="EA16" s="81">
        <f t="shared" si="113"/>
        <v>0</v>
      </c>
      <c r="EB16" s="81">
        <f t="shared" si="114"/>
        <v>0</v>
      </c>
      <c r="EC16" s="81">
        <f t="shared" si="115"/>
        <v>0</v>
      </c>
      <c r="ED16" s="81">
        <f t="shared" si="116"/>
        <v>0</v>
      </c>
      <c r="EE16" s="81">
        <f t="shared" si="117"/>
        <v>0</v>
      </c>
      <c r="EF16" s="81">
        <f t="shared" si="118"/>
        <v>0</v>
      </c>
      <c r="EG16" s="81">
        <f t="shared" si="119"/>
        <v>0</v>
      </c>
      <c r="EH16" s="81">
        <f t="shared" si="120"/>
        <v>0</v>
      </c>
      <c r="EI16" s="81">
        <f t="shared" si="121"/>
        <v>0</v>
      </c>
      <c r="EJ16" s="81">
        <f t="shared" si="122"/>
        <v>0</v>
      </c>
      <c r="EK16" s="81">
        <f t="shared" si="123"/>
        <v>0</v>
      </c>
      <c r="EL16" s="81">
        <f t="shared" si="124"/>
        <v>0</v>
      </c>
      <c r="EM16" s="81">
        <f t="shared" si="125"/>
        <v>0</v>
      </c>
      <c r="EN16" s="81">
        <f t="shared" si="126"/>
        <v>0</v>
      </c>
      <c r="EO16" s="81">
        <f t="shared" si="127"/>
        <v>0</v>
      </c>
      <c r="EP16" s="81">
        <f t="shared" si="128"/>
        <v>0</v>
      </c>
      <c r="EQ16" s="81">
        <f t="shared" si="129"/>
        <v>0</v>
      </c>
      <c r="ER16" s="81">
        <f t="shared" si="130"/>
        <v>0</v>
      </c>
      <c r="ES16" s="81">
        <f t="shared" si="131"/>
        <v>0</v>
      </c>
      <c r="ET16" s="81">
        <f t="shared" si="132"/>
        <v>0</v>
      </c>
      <c r="EU16" s="81">
        <f t="shared" si="133"/>
        <v>33</v>
      </c>
      <c r="EV16" s="81"/>
      <c r="EW16" s="81">
        <f t="shared" si="134"/>
        <v>8</v>
      </c>
      <c r="EX16" s="81">
        <f t="shared" si="135"/>
        <v>8</v>
      </c>
      <c r="EY16" s="81"/>
      <c r="EZ16" s="81">
        <f t="shared" si="136"/>
        <v>8</v>
      </c>
      <c r="FA16" s="81" t="e">
        <f>IF(P16=#REF!,IF(J16&lt;#REF!,#REF!,FE16),#REF!)</f>
        <v>#REF!</v>
      </c>
      <c r="FB16" s="81" t="e">
        <f>IF(P16=#REF!,IF(J16&lt;#REF!,0,1))</f>
        <v>#REF!</v>
      </c>
      <c r="FC16" s="81" t="e">
        <f>IF(AND(EZ16&gt;=21,EZ16&lt;&gt;0),EZ16,IF(P16&lt;#REF!,"СТОП",FA16+FB16))</f>
        <v>#REF!</v>
      </c>
      <c r="FD16" s="81"/>
      <c r="FE16" s="81">
        <v>15</v>
      </c>
      <c r="FF16" s="81">
        <v>16</v>
      </c>
      <c r="FG16" s="81"/>
      <c r="FH16" s="82">
        <f t="shared" si="137"/>
        <v>0</v>
      </c>
      <c r="FI16" s="82">
        <f t="shared" si="138"/>
        <v>0</v>
      </c>
      <c r="FJ16" s="82">
        <f t="shared" si="139"/>
        <v>0</v>
      </c>
      <c r="FK16" s="82">
        <f t="shared" si="140"/>
        <v>0</v>
      </c>
      <c r="FL16" s="82">
        <f t="shared" si="141"/>
        <v>0</v>
      </c>
      <c r="FM16" s="82">
        <f t="shared" si="142"/>
        <v>0</v>
      </c>
      <c r="FN16" s="82">
        <f t="shared" si="143"/>
        <v>0</v>
      </c>
      <c r="FO16" s="82">
        <f t="shared" si="144"/>
        <v>13</v>
      </c>
      <c r="FP16" s="82">
        <f t="shared" si="145"/>
        <v>0</v>
      </c>
      <c r="FQ16" s="82">
        <f t="shared" si="146"/>
        <v>0</v>
      </c>
      <c r="FR16" s="82">
        <f t="shared" si="147"/>
        <v>0</v>
      </c>
      <c r="FS16" s="82">
        <f t="shared" si="148"/>
        <v>0</v>
      </c>
      <c r="FT16" s="82">
        <f t="shared" si="149"/>
        <v>0</v>
      </c>
      <c r="FU16" s="82">
        <f t="shared" si="150"/>
        <v>0</v>
      </c>
      <c r="FV16" s="82">
        <f t="shared" si="151"/>
        <v>0</v>
      </c>
      <c r="FW16" s="82">
        <f t="shared" si="152"/>
        <v>0</v>
      </c>
      <c r="FX16" s="82">
        <f t="shared" si="153"/>
        <v>0</v>
      </c>
      <c r="FY16" s="82">
        <f t="shared" si="154"/>
        <v>0</v>
      </c>
      <c r="FZ16" s="82">
        <f t="shared" si="155"/>
        <v>0</v>
      </c>
      <c r="GA16" s="82">
        <f t="shared" si="156"/>
        <v>0</v>
      </c>
      <c r="GB16" s="82">
        <f t="shared" si="157"/>
        <v>0</v>
      </c>
      <c r="GC16" s="82">
        <f t="shared" si="158"/>
        <v>0</v>
      </c>
      <c r="GD16" s="82">
        <f t="shared" si="159"/>
        <v>13</v>
      </c>
      <c r="GE16" s="82">
        <f t="shared" si="160"/>
        <v>0</v>
      </c>
      <c r="GF16" s="82">
        <f t="shared" si="161"/>
        <v>0</v>
      </c>
      <c r="GG16" s="82">
        <f t="shared" si="162"/>
        <v>0</v>
      </c>
      <c r="GH16" s="82">
        <f t="shared" si="163"/>
        <v>0</v>
      </c>
      <c r="GI16" s="82">
        <f t="shared" si="164"/>
        <v>0</v>
      </c>
      <c r="GJ16" s="82">
        <f t="shared" si="165"/>
        <v>0</v>
      </c>
      <c r="GK16" s="82">
        <f t="shared" si="166"/>
        <v>0</v>
      </c>
      <c r="GL16" s="82">
        <f t="shared" si="167"/>
        <v>13</v>
      </c>
      <c r="GM16" s="82">
        <f t="shared" si="168"/>
        <v>0</v>
      </c>
      <c r="GN16" s="82">
        <f t="shared" si="169"/>
        <v>0</v>
      </c>
      <c r="GO16" s="82">
        <f t="shared" si="170"/>
        <v>0</v>
      </c>
      <c r="GP16" s="82">
        <f t="shared" si="171"/>
        <v>0</v>
      </c>
      <c r="GQ16" s="82">
        <f t="shared" si="172"/>
        <v>0</v>
      </c>
      <c r="GR16" s="82">
        <f t="shared" si="173"/>
        <v>0</v>
      </c>
      <c r="GS16" s="82">
        <f t="shared" si="174"/>
        <v>0</v>
      </c>
      <c r="GT16" s="82">
        <f t="shared" si="175"/>
        <v>0</v>
      </c>
      <c r="GU16" s="82">
        <f t="shared" si="176"/>
        <v>0</v>
      </c>
      <c r="GV16" s="82">
        <f t="shared" si="177"/>
        <v>0</v>
      </c>
      <c r="GW16" s="82">
        <f t="shared" si="178"/>
        <v>0</v>
      </c>
      <c r="GX16" s="82">
        <f t="shared" si="179"/>
        <v>0</v>
      </c>
      <c r="GY16" s="82">
        <f t="shared" si="180"/>
        <v>0</v>
      </c>
      <c r="GZ16" s="82">
        <f t="shared" si="181"/>
        <v>0</v>
      </c>
      <c r="HA16" s="82">
        <f t="shared" si="182"/>
        <v>13</v>
      </c>
      <c r="HB16" s="82">
        <f t="shared" si="183"/>
        <v>0</v>
      </c>
      <c r="HC16" s="82">
        <f t="shared" si="184"/>
        <v>0</v>
      </c>
      <c r="HD16" s="82">
        <f t="shared" si="185"/>
        <v>0</v>
      </c>
      <c r="HE16" s="82">
        <f t="shared" si="186"/>
        <v>0</v>
      </c>
      <c r="HF16" s="82">
        <f t="shared" si="187"/>
        <v>0</v>
      </c>
      <c r="HG16" s="82">
        <f t="shared" si="188"/>
        <v>0</v>
      </c>
      <c r="HH16" s="82">
        <f t="shared" si="189"/>
        <v>0</v>
      </c>
      <c r="HI16" s="82">
        <f t="shared" si="190"/>
        <v>83</v>
      </c>
      <c r="HJ16" s="82">
        <f t="shared" si="191"/>
        <v>0</v>
      </c>
      <c r="HK16" s="82">
        <f t="shared" si="192"/>
        <v>0</v>
      </c>
      <c r="HL16" s="82">
        <f t="shared" si="193"/>
        <v>0</v>
      </c>
      <c r="HM16" s="82">
        <f t="shared" si="194"/>
        <v>0</v>
      </c>
      <c r="HN16" s="82">
        <f t="shared" si="195"/>
        <v>0</v>
      </c>
      <c r="HO16" s="82">
        <f t="shared" si="196"/>
        <v>0</v>
      </c>
      <c r="HP16" s="82">
        <f t="shared" si="197"/>
        <v>0</v>
      </c>
      <c r="HQ16" s="82">
        <f t="shared" si="198"/>
        <v>0</v>
      </c>
      <c r="HR16" s="82">
        <f t="shared" si="199"/>
        <v>0</v>
      </c>
      <c r="HS16" s="82">
        <f t="shared" si="200"/>
        <v>0</v>
      </c>
      <c r="HT16" s="82">
        <f t="shared" si="201"/>
        <v>0</v>
      </c>
      <c r="HU16" s="82">
        <f t="shared" si="202"/>
        <v>0</v>
      </c>
      <c r="HV16" s="82">
        <f t="shared" si="203"/>
        <v>0</v>
      </c>
      <c r="HW16" s="82">
        <f t="shared" si="204"/>
        <v>0</v>
      </c>
      <c r="HX16" s="82">
        <f t="shared" si="205"/>
        <v>83</v>
      </c>
      <c r="HY16" s="82">
        <f t="shared" si="206"/>
        <v>0</v>
      </c>
      <c r="HZ16" s="82">
        <f t="shared" si="207"/>
        <v>0</v>
      </c>
      <c r="IA16" s="82">
        <f t="shared" si="208"/>
        <v>0</v>
      </c>
      <c r="IB16" s="82">
        <f t="shared" si="209"/>
        <v>0</v>
      </c>
      <c r="IC16" s="82">
        <f t="shared" si="210"/>
        <v>0</v>
      </c>
      <c r="ID16" s="82">
        <f t="shared" si="211"/>
        <v>0</v>
      </c>
      <c r="IE16" s="82">
        <f t="shared" si="212"/>
        <v>0</v>
      </c>
      <c r="IF16" s="82">
        <f t="shared" si="213"/>
        <v>83</v>
      </c>
      <c r="IG16" s="82">
        <f t="shared" si="214"/>
        <v>0</v>
      </c>
      <c r="IH16" s="82">
        <f t="shared" si="215"/>
        <v>0</v>
      </c>
      <c r="II16" s="82">
        <f t="shared" si="216"/>
        <v>0</v>
      </c>
      <c r="IJ16" s="82">
        <f t="shared" si="217"/>
        <v>0</v>
      </c>
      <c r="IK16" s="82">
        <f t="shared" si="218"/>
        <v>0</v>
      </c>
      <c r="IL16" s="82">
        <f t="shared" si="219"/>
        <v>0</v>
      </c>
      <c r="IM16" s="82">
        <f t="shared" si="220"/>
        <v>0</v>
      </c>
      <c r="IN16" s="82">
        <f t="shared" si="221"/>
        <v>0</v>
      </c>
      <c r="IO16" s="82">
        <f t="shared" si="222"/>
        <v>0</v>
      </c>
      <c r="IP16" s="82">
        <f t="shared" si="223"/>
        <v>0</v>
      </c>
      <c r="IQ16" s="82">
        <f t="shared" si="224"/>
        <v>0</v>
      </c>
      <c r="IR16" s="82">
        <f t="shared" si="225"/>
        <v>0</v>
      </c>
      <c r="IS16" s="82">
        <f t="shared" si="226"/>
        <v>0</v>
      </c>
      <c r="IT16" s="82">
        <f t="shared" si="227"/>
        <v>0</v>
      </c>
      <c r="IU16" s="82">
        <f t="shared" si="228"/>
        <v>83</v>
      </c>
      <c r="IV16" s="81"/>
    </row>
    <row r="17" spans="1:256" s="84" customFormat="1" ht="198">
      <c r="A17" s="70">
        <v>8</v>
      </c>
      <c r="B17" s="57">
        <v>707</v>
      </c>
      <c r="C17" s="91" t="s">
        <v>256</v>
      </c>
      <c r="D17" s="71" t="s">
        <v>26</v>
      </c>
      <c r="E17" s="58" t="s">
        <v>243</v>
      </c>
      <c r="F17" s="66" t="s">
        <v>244</v>
      </c>
      <c r="G17" s="95" t="s">
        <v>49</v>
      </c>
      <c r="H17" s="46">
        <v>11</v>
      </c>
      <c r="I17" s="101">
        <v>10</v>
      </c>
      <c r="J17" s="101">
        <v>10</v>
      </c>
      <c r="K17" s="62">
        <v>11</v>
      </c>
      <c r="L17" s="44">
        <v>7</v>
      </c>
      <c r="M17" s="101">
        <v>14</v>
      </c>
      <c r="N17" s="101">
        <v>6</v>
      </c>
      <c r="O17" s="45">
        <v>15</v>
      </c>
      <c r="P17" s="43">
        <f t="shared" si="0"/>
        <v>50</v>
      </c>
      <c r="Q17" s="85">
        <f t="shared" si="1"/>
        <v>21</v>
      </c>
      <c r="R17" s="81"/>
      <c r="S17" s="80"/>
      <c r="T17" s="81">
        <f t="shared" si="2"/>
        <v>0</v>
      </c>
      <c r="U17" s="81">
        <f t="shared" si="3"/>
        <v>0</v>
      </c>
      <c r="V17" s="81">
        <f t="shared" si="4"/>
        <v>0</v>
      </c>
      <c r="W17" s="81">
        <f t="shared" si="5"/>
        <v>0</v>
      </c>
      <c r="X17" s="81">
        <f t="shared" si="6"/>
        <v>0</v>
      </c>
      <c r="Y17" s="81">
        <f t="shared" si="7"/>
        <v>0</v>
      </c>
      <c r="Z17" s="81">
        <f t="shared" si="8"/>
        <v>0</v>
      </c>
      <c r="AA17" s="81">
        <f t="shared" si="9"/>
        <v>0</v>
      </c>
      <c r="AB17" s="81">
        <f t="shared" si="10"/>
        <v>0</v>
      </c>
      <c r="AC17" s="81">
        <f t="shared" si="11"/>
        <v>0</v>
      </c>
      <c r="AD17" s="81">
        <f t="shared" si="12"/>
        <v>10</v>
      </c>
      <c r="AE17" s="81">
        <f t="shared" si="13"/>
        <v>0</v>
      </c>
      <c r="AF17" s="81">
        <f t="shared" si="14"/>
        <v>0</v>
      </c>
      <c r="AG17" s="81">
        <f t="shared" si="15"/>
        <v>0</v>
      </c>
      <c r="AH17" s="81">
        <f t="shared" si="16"/>
        <v>0</v>
      </c>
      <c r="AI17" s="81">
        <f t="shared" si="17"/>
        <v>0</v>
      </c>
      <c r="AJ17" s="81">
        <f t="shared" si="18"/>
        <v>0</v>
      </c>
      <c r="AK17" s="81">
        <f t="shared" si="19"/>
        <v>0</v>
      </c>
      <c r="AL17" s="81">
        <f t="shared" si="20"/>
        <v>0</v>
      </c>
      <c r="AM17" s="81">
        <f t="shared" si="21"/>
        <v>0</v>
      </c>
      <c r="AN17" s="81">
        <f t="shared" si="22"/>
        <v>0</v>
      </c>
      <c r="AO17" s="81">
        <f t="shared" si="23"/>
        <v>0</v>
      </c>
      <c r="AP17" s="81">
        <f t="shared" si="24"/>
        <v>10</v>
      </c>
      <c r="AQ17" s="81">
        <f t="shared" si="25"/>
        <v>0</v>
      </c>
      <c r="AR17" s="81">
        <f t="shared" si="26"/>
        <v>0</v>
      </c>
      <c r="AS17" s="81">
        <f t="shared" si="27"/>
        <v>0</v>
      </c>
      <c r="AT17" s="81">
        <f t="shared" si="28"/>
        <v>0</v>
      </c>
      <c r="AU17" s="81">
        <f t="shared" si="29"/>
        <v>0</v>
      </c>
      <c r="AV17" s="81">
        <f t="shared" si="30"/>
        <v>0</v>
      </c>
      <c r="AW17" s="81">
        <f t="shared" si="31"/>
        <v>0</v>
      </c>
      <c r="AX17" s="81">
        <f t="shared" si="32"/>
        <v>0</v>
      </c>
      <c r="AY17" s="81">
        <f t="shared" si="33"/>
        <v>0</v>
      </c>
      <c r="AZ17" s="81">
        <f t="shared" si="34"/>
        <v>11</v>
      </c>
      <c r="BA17" s="81">
        <f t="shared" si="35"/>
        <v>0</v>
      </c>
      <c r="BB17" s="81">
        <f t="shared" si="36"/>
        <v>0</v>
      </c>
      <c r="BC17" s="81">
        <f t="shared" si="37"/>
        <v>0</v>
      </c>
      <c r="BD17" s="81">
        <f t="shared" si="38"/>
        <v>0</v>
      </c>
      <c r="BE17" s="81">
        <f t="shared" si="39"/>
        <v>0</v>
      </c>
      <c r="BF17" s="81">
        <f t="shared" si="40"/>
        <v>0</v>
      </c>
      <c r="BG17" s="81">
        <f t="shared" si="41"/>
        <v>0</v>
      </c>
      <c r="BH17" s="81">
        <f t="shared" si="42"/>
        <v>0</v>
      </c>
      <c r="BI17" s="81">
        <f t="shared" si="43"/>
        <v>0</v>
      </c>
      <c r="BJ17" s="81">
        <f t="shared" si="44"/>
        <v>0</v>
      </c>
      <c r="BK17" s="81">
        <f t="shared" si="45"/>
        <v>0</v>
      </c>
      <c r="BL17" s="81">
        <f t="shared" si="46"/>
        <v>0</v>
      </c>
      <c r="BM17" s="81">
        <f t="shared" si="47"/>
        <v>11</v>
      </c>
      <c r="BN17" s="81">
        <f t="shared" si="48"/>
        <v>0</v>
      </c>
      <c r="BO17" s="81">
        <f t="shared" si="49"/>
        <v>0</v>
      </c>
      <c r="BP17" s="81">
        <f t="shared" si="50"/>
        <v>0</v>
      </c>
      <c r="BQ17" s="81">
        <f t="shared" si="51"/>
        <v>0</v>
      </c>
      <c r="BR17" s="81">
        <f t="shared" si="52"/>
        <v>0</v>
      </c>
      <c r="BS17" s="81">
        <f t="shared" si="53"/>
        <v>0</v>
      </c>
      <c r="BT17" s="81">
        <f t="shared" si="54"/>
        <v>0</v>
      </c>
      <c r="BU17" s="81">
        <f t="shared" si="55"/>
        <v>0</v>
      </c>
      <c r="BV17" s="81">
        <f t="shared" si="56"/>
        <v>0</v>
      </c>
      <c r="BW17" s="81">
        <f t="shared" si="57"/>
        <v>0</v>
      </c>
      <c r="BX17" s="81">
        <f t="shared" si="58"/>
        <v>30</v>
      </c>
      <c r="BY17" s="81">
        <f t="shared" si="59"/>
        <v>0</v>
      </c>
      <c r="BZ17" s="81">
        <f t="shared" si="60"/>
        <v>0</v>
      </c>
      <c r="CA17" s="81">
        <f t="shared" si="61"/>
        <v>0</v>
      </c>
      <c r="CB17" s="81">
        <f t="shared" si="62"/>
        <v>0</v>
      </c>
      <c r="CC17" s="81">
        <f t="shared" si="63"/>
        <v>0</v>
      </c>
      <c r="CD17" s="81">
        <f t="shared" si="64"/>
        <v>0</v>
      </c>
      <c r="CE17" s="81">
        <f t="shared" si="65"/>
        <v>0</v>
      </c>
      <c r="CF17" s="81">
        <f t="shared" si="66"/>
        <v>0</v>
      </c>
      <c r="CG17" s="81">
        <f t="shared" si="67"/>
        <v>0</v>
      </c>
      <c r="CH17" s="81">
        <f t="shared" si="68"/>
        <v>0</v>
      </c>
      <c r="CI17" s="81">
        <f t="shared" si="69"/>
        <v>0</v>
      </c>
      <c r="CJ17" s="81">
        <f t="shared" si="70"/>
        <v>0</v>
      </c>
      <c r="CK17" s="81">
        <f t="shared" si="71"/>
        <v>0</v>
      </c>
      <c r="CL17" s="81">
        <f t="shared" si="72"/>
        <v>0</v>
      </c>
      <c r="CM17" s="81">
        <f t="shared" si="73"/>
        <v>0</v>
      </c>
      <c r="CN17" s="81">
        <f t="shared" si="74"/>
        <v>0</v>
      </c>
      <c r="CO17" s="81">
        <f t="shared" si="75"/>
        <v>0</v>
      </c>
      <c r="CP17" s="81">
        <f t="shared" si="76"/>
        <v>0</v>
      </c>
      <c r="CQ17" s="81">
        <f t="shared" si="77"/>
        <v>0</v>
      </c>
      <c r="CR17" s="81">
        <f t="shared" si="78"/>
        <v>0</v>
      </c>
      <c r="CS17" s="81">
        <f t="shared" si="79"/>
        <v>0</v>
      </c>
      <c r="CT17" s="81">
        <f t="shared" si="80"/>
        <v>0</v>
      </c>
      <c r="CU17" s="81">
        <f t="shared" si="81"/>
        <v>0</v>
      </c>
      <c r="CV17" s="81">
        <f t="shared" si="82"/>
        <v>0</v>
      </c>
      <c r="CW17" s="81">
        <f t="shared" si="83"/>
        <v>0</v>
      </c>
      <c r="CX17" s="81">
        <f t="shared" si="84"/>
        <v>0</v>
      </c>
      <c r="CY17" s="81">
        <f t="shared" si="85"/>
        <v>0</v>
      </c>
      <c r="CZ17" s="81">
        <f t="shared" si="86"/>
        <v>0</v>
      </c>
      <c r="DA17" s="81">
        <f t="shared" si="87"/>
        <v>0</v>
      </c>
      <c r="DB17" s="81">
        <f t="shared" si="88"/>
        <v>0</v>
      </c>
      <c r="DC17" s="81">
        <f t="shared" si="89"/>
        <v>0</v>
      </c>
      <c r="DD17" s="81">
        <f t="shared" si="90"/>
        <v>30</v>
      </c>
      <c r="DE17" s="81">
        <f t="shared" si="91"/>
        <v>0</v>
      </c>
      <c r="DF17" s="81">
        <f t="shared" si="92"/>
        <v>0</v>
      </c>
      <c r="DG17" s="81">
        <f t="shared" si="93"/>
        <v>0</v>
      </c>
      <c r="DH17" s="81">
        <f t="shared" si="94"/>
        <v>0</v>
      </c>
      <c r="DI17" s="81">
        <f t="shared" si="95"/>
        <v>0</v>
      </c>
      <c r="DJ17" s="81">
        <f t="shared" si="96"/>
        <v>0</v>
      </c>
      <c r="DK17" s="81">
        <f t="shared" si="97"/>
        <v>0</v>
      </c>
      <c r="DL17" s="81">
        <f t="shared" si="98"/>
        <v>0</v>
      </c>
      <c r="DM17" s="81">
        <f t="shared" si="99"/>
        <v>0</v>
      </c>
      <c r="DN17" s="81">
        <f t="shared" si="100"/>
        <v>31</v>
      </c>
      <c r="DO17" s="81">
        <f t="shared" si="101"/>
        <v>0</v>
      </c>
      <c r="DP17" s="81">
        <f t="shared" si="102"/>
        <v>0</v>
      </c>
      <c r="DQ17" s="81">
        <f t="shared" si="103"/>
        <v>0</v>
      </c>
      <c r="DR17" s="81">
        <f t="shared" si="104"/>
        <v>0</v>
      </c>
      <c r="DS17" s="81">
        <f t="shared" si="105"/>
        <v>0</v>
      </c>
      <c r="DT17" s="81">
        <f t="shared" si="106"/>
        <v>0</v>
      </c>
      <c r="DU17" s="81">
        <f t="shared" si="107"/>
        <v>0</v>
      </c>
      <c r="DV17" s="81">
        <f t="shared" si="108"/>
        <v>0</v>
      </c>
      <c r="DW17" s="81">
        <f t="shared" si="109"/>
        <v>0</v>
      </c>
      <c r="DX17" s="81">
        <f t="shared" si="110"/>
        <v>0</v>
      </c>
      <c r="DY17" s="81">
        <f t="shared" si="111"/>
        <v>0</v>
      </c>
      <c r="DZ17" s="81">
        <f t="shared" si="112"/>
        <v>0</v>
      </c>
      <c r="EA17" s="81">
        <f t="shared" si="113"/>
        <v>0</v>
      </c>
      <c r="EB17" s="81">
        <f t="shared" si="114"/>
        <v>0</v>
      </c>
      <c r="EC17" s="81">
        <f t="shared" si="115"/>
        <v>0</v>
      </c>
      <c r="ED17" s="81">
        <f t="shared" si="116"/>
        <v>0</v>
      </c>
      <c r="EE17" s="81">
        <f t="shared" si="117"/>
        <v>0</v>
      </c>
      <c r="EF17" s="81">
        <f t="shared" si="118"/>
        <v>0</v>
      </c>
      <c r="EG17" s="81">
        <f t="shared" si="119"/>
        <v>0</v>
      </c>
      <c r="EH17" s="81">
        <f t="shared" si="120"/>
        <v>0</v>
      </c>
      <c r="EI17" s="81">
        <f t="shared" si="121"/>
        <v>0</v>
      </c>
      <c r="EJ17" s="81">
        <f t="shared" si="122"/>
        <v>0</v>
      </c>
      <c r="EK17" s="81">
        <f t="shared" si="123"/>
        <v>0</v>
      </c>
      <c r="EL17" s="81">
        <f t="shared" si="124"/>
        <v>0</v>
      </c>
      <c r="EM17" s="81">
        <f t="shared" si="125"/>
        <v>0</v>
      </c>
      <c r="EN17" s="81">
        <f t="shared" si="126"/>
        <v>0</v>
      </c>
      <c r="EO17" s="81">
        <f t="shared" si="127"/>
        <v>0</v>
      </c>
      <c r="EP17" s="81">
        <f t="shared" si="128"/>
        <v>0</v>
      </c>
      <c r="EQ17" s="81">
        <f t="shared" si="129"/>
        <v>0</v>
      </c>
      <c r="ER17" s="81">
        <f t="shared" si="130"/>
        <v>0</v>
      </c>
      <c r="ES17" s="81">
        <f t="shared" si="131"/>
        <v>0</v>
      </c>
      <c r="ET17" s="81">
        <f t="shared" si="132"/>
        <v>0</v>
      </c>
      <c r="EU17" s="81">
        <f t="shared" si="133"/>
        <v>31</v>
      </c>
      <c r="EV17" s="81"/>
      <c r="EW17" s="81">
        <f t="shared" si="134"/>
        <v>11</v>
      </c>
      <c r="EX17" s="81">
        <f t="shared" si="135"/>
        <v>10</v>
      </c>
      <c r="EY17" s="81"/>
      <c r="EZ17" s="81">
        <f t="shared" si="136"/>
        <v>10</v>
      </c>
      <c r="FA17" s="81" t="e">
        <f>IF(P17=#REF!,IF(J17&lt;#REF!,#REF!,FE17),#REF!)</f>
        <v>#REF!</v>
      </c>
      <c r="FB17" s="81" t="e">
        <f>IF(P17=#REF!,IF(J17&lt;#REF!,0,1))</f>
        <v>#REF!</v>
      </c>
      <c r="FC17" s="81" t="e">
        <f>IF(AND(EZ17&gt;=21,EZ17&lt;&gt;0),EZ17,IF(P17&lt;#REF!,"СТОП",FA17+FB17))</f>
        <v>#REF!</v>
      </c>
      <c r="FD17" s="81"/>
      <c r="FE17" s="81">
        <v>15</v>
      </c>
      <c r="FF17" s="81">
        <v>16</v>
      </c>
      <c r="FG17" s="81"/>
      <c r="FH17" s="82">
        <f t="shared" si="137"/>
        <v>0</v>
      </c>
      <c r="FI17" s="82">
        <f t="shared" si="138"/>
        <v>0</v>
      </c>
      <c r="FJ17" s="82">
        <f t="shared" si="139"/>
        <v>0</v>
      </c>
      <c r="FK17" s="82">
        <f t="shared" si="140"/>
        <v>0</v>
      </c>
      <c r="FL17" s="82">
        <f t="shared" si="141"/>
        <v>0</v>
      </c>
      <c r="FM17" s="82">
        <f t="shared" si="142"/>
        <v>0</v>
      </c>
      <c r="FN17" s="82">
        <f t="shared" si="143"/>
        <v>0</v>
      </c>
      <c r="FO17" s="82">
        <f t="shared" si="144"/>
        <v>0</v>
      </c>
      <c r="FP17" s="82">
        <f t="shared" si="145"/>
        <v>0</v>
      </c>
      <c r="FQ17" s="82">
        <f t="shared" si="146"/>
        <v>0</v>
      </c>
      <c r="FR17" s="82">
        <f t="shared" si="147"/>
        <v>10</v>
      </c>
      <c r="FS17" s="82">
        <f t="shared" si="148"/>
        <v>0</v>
      </c>
      <c r="FT17" s="82">
        <f t="shared" si="149"/>
        <v>0</v>
      </c>
      <c r="FU17" s="82">
        <f t="shared" si="150"/>
        <v>0</v>
      </c>
      <c r="FV17" s="82">
        <f t="shared" si="151"/>
        <v>0</v>
      </c>
      <c r="FW17" s="82">
        <f t="shared" si="152"/>
        <v>0</v>
      </c>
      <c r="FX17" s="82">
        <f t="shared" si="153"/>
        <v>0</v>
      </c>
      <c r="FY17" s="82">
        <f t="shared" si="154"/>
        <v>0</v>
      </c>
      <c r="FZ17" s="82">
        <f t="shared" si="155"/>
        <v>0</v>
      </c>
      <c r="GA17" s="82">
        <f t="shared" si="156"/>
        <v>0</v>
      </c>
      <c r="GB17" s="82">
        <f t="shared" si="157"/>
        <v>0</v>
      </c>
      <c r="GC17" s="82">
        <f t="shared" si="158"/>
        <v>0</v>
      </c>
      <c r="GD17" s="82">
        <f t="shared" si="159"/>
        <v>10</v>
      </c>
      <c r="GE17" s="82">
        <f t="shared" si="160"/>
        <v>0</v>
      </c>
      <c r="GF17" s="82">
        <f t="shared" si="161"/>
        <v>0</v>
      </c>
      <c r="GG17" s="82">
        <f t="shared" si="162"/>
        <v>0</v>
      </c>
      <c r="GH17" s="82">
        <f t="shared" si="163"/>
        <v>0</v>
      </c>
      <c r="GI17" s="82">
        <f t="shared" si="164"/>
        <v>0</v>
      </c>
      <c r="GJ17" s="82">
        <f t="shared" si="165"/>
        <v>0</v>
      </c>
      <c r="GK17" s="82">
        <f t="shared" si="166"/>
        <v>0</v>
      </c>
      <c r="GL17" s="82">
        <f t="shared" si="167"/>
        <v>0</v>
      </c>
      <c r="GM17" s="82">
        <f t="shared" si="168"/>
        <v>0</v>
      </c>
      <c r="GN17" s="82">
        <f t="shared" si="169"/>
        <v>11</v>
      </c>
      <c r="GO17" s="82">
        <f t="shared" si="170"/>
        <v>0</v>
      </c>
      <c r="GP17" s="82">
        <f t="shared" si="171"/>
        <v>0</v>
      </c>
      <c r="GQ17" s="82">
        <f t="shared" si="172"/>
        <v>0</v>
      </c>
      <c r="GR17" s="82">
        <f t="shared" si="173"/>
        <v>0</v>
      </c>
      <c r="GS17" s="82">
        <f t="shared" si="174"/>
        <v>0</v>
      </c>
      <c r="GT17" s="82">
        <f t="shared" si="175"/>
        <v>0</v>
      </c>
      <c r="GU17" s="82">
        <f t="shared" si="176"/>
        <v>0</v>
      </c>
      <c r="GV17" s="82">
        <f t="shared" si="177"/>
        <v>0</v>
      </c>
      <c r="GW17" s="82">
        <f t="shared" si="178"/>
        <v>0</v>
      </c>
      <c r="GX17" s="82">
        <f t="shared" si="179"/>
        <v>0</v>
      </c>
      <c r="GY17" s="82">
        <f t="shared" si="180"/>
        <v>0</v>
      </c>
      <c r="GZ17" s="82">
        <f t="shared" si="181"/>
        <v>0</v>
      </c>
      <c r="HA17" s="82">
        <f t="shared" si="182"/>
        <v>11</v>
      </c>
      <c r="HB17" s="82">
        <f t="shared" si="183"/>
        <v>0</v>
      </c>
      <c r="HC17" s="82">
        <f t="shared" si="184"/>
        <v>0</v>
      </c>
      <c r="HD17" s="82">
        <f t="shared" si="185"/>
        <v>0</v>
      </c>
      <c r="HE17" s="82">
        <f t="shared" si="186"/>
        <v>0</v>
      </c>
      <c r="HF17" s="82">
        <f t="shared" si="187"/>
        <v>0</v>
      </c>
      <c r="HG17" s="82">
        <f t="shared" si="188"/>
        <v>0</v>
      </c>
      <c r="HH17" s="82">
        <f t="shared" si="189"/>
        <v>0</v>
      </c>
      <c r="HI17" s="82">
        <f t="shared" si="190"/>
        <v>0</v>
      </c>
      <c r="HJ17" s="82">
        <f t="shared" si="191"/>
        <v>0</v>
      </c>
      <c r="HK17" s="82">
        <f t="shared" si="192"/>
        <v>0</v>
      </c>
      <c r="HL17" s="82">
        <f t="shared" si="193"/>
        <v>75</v>
      </c>
      <c r="HM17" s="82">
        <f t="shared" si="194"/>
        <v>0</v>
      </c>
      <c r="HN17" s="82">
        <f t="shared" si="195"/>
        <v>0</v>
      </c>
      <c r="HO17" s="82">
        <f t="shared" si="196"/>
        <v>0</v>
      </c>
      <c r="HP17" s="82">
        <f t="shared" si="197"/>
        <v>0</v>
      </c>
      <c r="HQ17" s="82">
        <f t="shared" si="198"/>
        <v>0</v>
      </c>
      <c r="HR17" s="82">
        <f t="shared" si="199"/>
        <v>0</v>
      </c>
      <c r="HS17" s="82">
        <f t="shared" si="200"/>
        <v>0</v>
      </c>
      <c r="HT17" s="82">
        <f t="shared" si="201"/>
        <v>0</v>
      </c>
      <c r="HU17" s="82">
        <f t="shared" si="202"/>
        <v>0</v>
      </c>
      <c r="HV17" s="82">
        <f t="shared" si="203"/>
        <v>0</v>
      </c>
      <c r="HW17" s="82">
        <f t="shared" si="204"/>
        <v>0</v>
      </c>
      <c r="HX17" s="82">
        <f t="shared" si="205"/>
        <v>75</v>
      </c>
      <c r="HY17" s="82">
        <f t="shared" si="206"/>
        <v>0</v>
      </c>
      <c r="HZ17" s="82">
        <f t="shared" si="207"/>
        <v>0</v>
      </c>
      <c r="IA17" s="82">
        <f t="shared" si="208"/>
        <v>0</v>
      </c>
      <c r="IB17" s="82">
        <f t="shared" si="209"/>
        <v>0</v>
      </c>
      <c r="IC17" s="82">
        <f t="shared" si="210"/>
        <v>0</v>
      </c>
      <c r="ID17" s="82">
        <f t="shared" si="211"/>
        <v>0</v>
      </c>
      <c r="IE17" s="82">
        <f t="shared" si="212"/>
        <v>0</v>
      </c>
      <c r="IF17" s="82">
        <f t="shared" si="213"/>
        <v>0</v>
      </c>
      <c r="IG17" s="82">
        <f t="shared" si="214"/>
        <v>0</v>
      </c>
      <c r="IH17" s="82">
        <f t="shared" si="215"/>
        <v>78</v>
      </c>
      <c r="II17" s="82">
        <f t="shared" si="216"/>
        <v>0</v>
      </c>
      <c r="IJ17" s="82">
        <f t="shared" si="217"/>
        <v>0</v>
      </c>
      <c r="IK17" s="82">
        <f t="shared" si="218"/>
        <v>0</v>
      </c>
      <c r="IL17" s="82">
        <f t="shared" si="219"/>
        <v>0</v>
      </c>
      <c r="IM17" s="82">
        <f t="shared" si="220"/>
        <v>0</v>
      </c>
      <c r="IN17" s="82">
        <f t="shared" si="221"/>
        <v>0</v>
      </c>
      <c r="IO17" s="82">
        <f t="shared" si="222"/>
        <v>0</v>
      </c>
      <c r="IP17" s="82">
        <f t="shared" si="223"/>
        <v>0</v>
      </c>
      <c r="IQ17" s="82">
        <f t="shared" si="224"/>
        <v>0</v>
      </c>
      <c r="IR17" s="82">
        <f t="shared" si="225"/>
        <v>0</v>
      </c>
      <c r="IS17" s="82">
        <f t="shared" si="226"/>
        <v>0</v>
      </c>
      <c r="IT17" s="82">
        <f t="shared" si="227"/>
        <v>0</v>
      </c>
      <c r="IU17" s="82">
        <f t="shared" si="228"/>
        <v>78</v>
      </c>
      <c r="IV17" s="81"/>
    </row>
    <row r="18" spans="1:256" s="84" customFormat="1" ht="198">
      <c r="A18" s="70">
        <v>9</v>
      </c>
      <c r="B18" s="57">
        <v>272</v>
      </c>
      <c r="C18" s="91" t="s">
        <v>251</v>
      </c>
      <c r="D18" s="71" t="s">
        <v>28</v>
      </c>
      <c r="E18" s="58" t="s">
        <v>257</v>
      </c>
      <c r="F18" s="66" t="s">
        <v>242</v>
      </c>
      <c r="G18" s="95" t="s">
        <v>47</v>
      </c>
      <c r="H18" s="46">
        <v>10</v>
      </c>
      <c r="I18" s="101">
        <v>11</v>
      </c>
      <c r="J18" s="101">
        <v>9</v>
      </c>
      <c r="K18" s="62">
        <v>12</v>
      </c>
      <c r="L18" s="44">
        <v>8</v>
      </c>
      <c r="M18" s="101">
        <v>13</v>
      </c>
      <c r="N18" s="101">
        <v>9</v>
      </c>
      <c r="O18" s="45">
        <v>12</v>
      </c>
      <c r="P18" s="43">
        <f t="shared" si="0"/>
        <v>48</v>
      </c>
      <c r="Q18" s="85">
        <f t="shared" si="1"/>
        <v>23</v>
      </c>
      <c r="R18" s="81"/>
      <c r="S18" s="80"/>
      <c r="T18" s="81">
        <f t="shared" si="2"/>
        <v>0</v>
      </c>
      <c r="U18" s="81">
        <f t="shared" si="3"/>
        <v>0</v>
      </c>
      <c r="V18" s="81">
        <f t="shared" si="4"/>
        <v>0</v>
      </c>
      <c r="W18" s="81">
        <f t="shared" si="5"/>
        <v>0</v>
      </c>
      <c r="X18" s="81">
        <f t="shared" si="6"/>
        <v>0</v>
      </c>
      <c r="Y18" s="81">
        <f t="shared" si="7"/>
        <v>0</v>
      </c>
      <c r="Z18" s="81">
        <f t="shared" si="8"/>
        <v>0</v>
      </c>
      <c r="AA18" s="81">
        <f t="shared" si="9"/>
        <v>0</v>
      </c>
      <c r="AB18" s="81">
        <f t="shared" si="10"/>
        <v>0</v>
      </c>
      <c r="AC18" s="81">
        <f t="shared" si="11"/>
        <v>11</v>
      </c>
      <c r="AD18" s="81">
        <f t="shared" si="12"/>
        <v>0</v>
      </c>
      <c r="AE18" s="81">
        <f t="shared" si="13"/>
        <v>0</v>
      </c>
      <c r="AF18" s="81">
        <f t="shared" si="14"/>
        <v>0</v>
      </c>
      <c r="AG18" s="81">
        <f t="shared" si="15"/>
        <v>0</v>
      </c>
      <c r="AH18" s="81">
        <f t="shared" si="16"/>
        <v>0</v>
      </c>
      <c r="AI18" s="81">
        <f t="shared" si="17"/>
        <v>0</v>
      </c>
      <c r="AJ18" s="81">
        <f t="shared" si="18"/>
        <v>0</v>
      </c>
      <c r="AK18" s="81">
        <f t="shared" si="19"/>
        <v>0</v>
      </c>
      <c r="AL18" s="81">
        <f t="shared" si="20"/>
        <v>0</v>
      </c>
      <c r="AM18" s="81">
        <f t="shared" si="21"/>
        <v>0</v>
      </c>
      <c r="AN18" s="81">
        <f t="shared" si="22"/>
        <v>0</v>
      </c>
      <c r="AO18" s="81">
        <f t="shared" si="23"/>
        <v>0</v>
      </c>
      <c r="AP18" s="81">
        <f t="shared" si="24"/>
        <v>11</v>
      </c>
      <c r="AQ18" s="81">
        <f t="shared" si="25"/>
        <v>0</v>
      </c>
      <c r="AR18" s="81">
        <f t="shared" si="26"/>
        <v>0</v>
      </c>
      <c r="AS18" s="81">
        <f t="shared" si="27"/>
        <v>0</v>
      </c>
      <c r="AT18" s="81">
        <f t="shared" si="28"/>
        <v>0</v>
      </c>
      <c r="AU18" s="81">
        <f t="shared" si="29"/>
        <v>0</v>
      </c>
      <c r="AV18" s="81">
        <f t="shared" si="30"/>
        <v>0</v>
      </c>
      <c r="AW18" s="81">
        <f t="shared" si="31"/>
        <v>0</v>
      </c>
      <c r="AX18" s="81">
        <f t="shared" si="32"/>
        <v>0</v>
      </c>
      <c r="AY18" s="81">
        <f t="shared" si="33"/>
        <v>12</v>
      </c>
      <c r="AZ18" s="81">
        <f t="shared" si="34"/>
        <v>0</v>
      </c>
      <c r="BA18" s="81">
        <f t="shared" si="35"/>
        <v>0</v>
      </c>
      <c r="BB18" s="81">
        <f t="shared" si="36"/>
        <v>0</v>
      </c>
      <c r="BC18" s="81">
        <f t="shared" si="37"/>
        <v>0</v>
      </c>
      <c r="BD18" s="81">
        <f t="shared" si="38"/>
        <v>0</v>
      </c>
      <c r="BE18" s="81">
        <f t="shared" si="39"/>
        <v>0</v>
      </c>
      <c r="BF18" s="81">
        <f t="shared" si="40"/>
        <v>0</v>
      </c>
      <c r="BG18" s="81">
        <f t="shared" si="41"/>
        <v>0</v>
      </c>
      <c r="BH18" s="81">
        <f t="shared" si="42"/>
        <v>0</v>
      </c>
      <c r="BI18" s="81">
        <f t="shared" si="43"/>
        <v>0</v>
      </c>
      <c r="BJ18" s="81">
        <f t="shared" si="44"/>
        <v>0</v>
      </c>
      <c r="BK18" s="81">
        <f t="shared" si="45"/>
        <v>0</v>
      </c>
      <c r="BL18" s="81">
        <f t="shared" si="46"/>
        <v>0</v>
      </c>
      <c r="BM18" s="81">
        <f t="shared" si="47"/>
        <v>12</v>
      </c>
      <c r="BN18" s="81">
        <f t="shared" si="48"/>
        <v>0</v>
      </c>
      <c r="BO18" s="81">
        <f t="shared" si="49"/>
        <v>0</v>
      </c>
      <c r="BP18" s="81">
        <f t="shared" si="50"/>
        <v>0</v>
      </c>
      <c r="BQ18" s="81">
        <f t="shared" si="51"/>
        <v>0</v>
      </c>
      <c r="BR18" s="81">
        <f t="shared" si="52"/>
        <v>0</v>
      </c>
      <c r="BS18" s="81">
        <f t="shared" si="53"/>
        <v>0</v>
      </c>
      <c r="BT18" s="81">
        <f t="shared" si="54"/>
        <v>0</v>
      </c>
      <c r="BU18" s="81">
        <f t="shared" si="55"/>
        <v>0</v>
      </c>
      <c r="BV18" s="81">
        <f t="shared" si="56"/>
        <v>0</v>
      </c>
      <c r="BW18" s="81">
        <f t="shared" si="57"/>
        <v>31</v>
      </c>
      <c r="BX18" s="81">
        <f t="shared" si="58"/>
        <v>0</v>
      </c>
      <c r="BY18" s="81">
        <f t="shared" si="59"/>
        <v>0</v>
      </c>
      <c r="BZ18" s="81">
        <f t="shared" si="60"/>
        <v>0</v>
      </c>
      <c r="CA18" s="81">
        <f t="shared" si="61"/>
        <v>0</v>
      </c>
      <c r="CB18" s="81">
        <f t="shared" si="62"/>
        <v>0</v>
      </c>
      <c r="CC18" s="81">
        <f t="shared" si="63"/>
        <v>0</v>
      </c>
      <c r="CD18" s="81">
        <f t="shared" si="64"/>
        <v>0</v>
      </c>
      <c r="CE18" s="81">
        <f t="shared" si="65"/>
        <v>0</v>
      </c>
      <c r="CF18" s="81">
        <f t="shared" si="66"/>
        <v>0</v>
      </c>
      <c r="CG18" s="81">
        <f t="shared" si="67"/>
        <v>0</v>
      </c>
      <c r="CH18" s="81">
        <f t="shared" si="68"/>
        <v>0</v>
      </c>
      <c r="CI18" s="81">
        <f t="shared" si="69"/>
        <v>0</v>
      </c>
      <c r="CJ18" s="81">
        <f t="shared" si="70"/>
        <v>0</v>
      </c>
      <c r="CK18" s="81">
        <f t="shared" si="71"/>
        <v>0</v>
      </c>
      <c r="CL18" s="81">
        <f t="shared" si="72"/>
        <v>0</v>
      </c>
      <c r="CM18" s="81">
        <f t="shared" si="73"/>
        <v>0</v>
      </c>
      <c r="CN18" s="81">
        <f t="shared" si="74"/>
        <v>0</v>
      </c>
      <c r="CO18" s="81">
        <f t="shared" si="75"/>
        <v>0</v>
      </c>
      <c r="CP18" s="81">
        <f t="shared" si="76"/>
        <v>0</v>
      </c>
      <c r="CQ18" s="81">
        <f t="shared" si="77"/>
        <v>0</v>
      </c>
      <c r="CR18" s="81">
        <f t="shared" si="78"/>
        <v>0</v>
      </c>
      <c r="CS18" s="81">
        <f t="shared" si="79"/>
        <v>0</v>
      </c>
      <c r="CT18" s="81">
        <f t="shared" si="80"/>
        <v>0</v>
      </c>
      <c r="CU18" s="81">
        <f t="shared" si="81"/>
        <v>0</v>
      </c>
      <c r="CV18" s="81">
        <f t="shared" si="82"/>
        <v>0</v>
      </c>
      <c r="CW18" s="81">
        <f t="shared" si="83"/>
        <v>0</v>
      </c>
      <c r="CX18" s="81">
        <f t="shared" si="84"/>
        <v>0</v>
      </c>
      <c r="CY18" s="81">
        <f t="shared" si="85"/>
        <v>0</v>
      </c>
      <c r="CZ18" s="81">
        <f t="shared" si="86"/>
        <v>0</v>
      </c>
      <c r="DA18" s="81">
        <f t="shared" si="87"/>
        <v>0</v>
      </c>
      <c r="DB18" s="81">
        <f t="shared" si="88"/>
        <v>0</v>
      </c>
      <c r="DC18" s="81">
        <f t="shared" si="89"/>
        <v>0</v>
      </c>
      <c r="DD18" s="81">
        <f t="shared" si="90"/>
        <v>31</v>
      </c>
      <c r="DE18" s="81">
        <f t="shared" si="91"/>
        <v>0</v>
      </c>
      <c r="DF18" s="81">
        <f t="shared" si="92"/>
        <v>0</v>
      </c>
      <c r="DG18" s="81">
        <f t="shared" si="93"/>
        <v>0</v>
      </c>
      <c r="DH18" s="81">
        <f t="shared" si="94"/>
        <v>0</v>
      </c>
      <c r="DI18" s="81">
        <f t="shared" si="95"/>
        <v>0</v>
      </c>
      <c r="DJ18" s="81">
        <f t="shared" si="96"/>
        <v>0</v>
      </c>
      <c r="DK18" s="81">
        <f t="shared" si="97"/>
        <v>0</v>
      </c>
      <c r="DL18" s="81">
        <f t="shared" si="98"/>
        <v>0</v>
      </c>
      <c r="DM18" s="81">
        <f t="shared" si="99"/>
        <v>32</v>
      </c>
      <c r="DN18" s="81">
        <f t="shared" si="100"/>
        <v>0</v>
      </c>
      <c r="DO18" s="81">
        <f t="shared" si="101"/>
        <v>0</v>
      </c>
      <c r="DP18" s="81">
        <f t="shared" si="102"/>
        <v>0</v>
      </c>
      <c r="DQ18" s="81">
        <f t="shared" si="103"/>
        <v>0</v>
      </c>
      <c r="DR18" s="81">
        <f t="shared" si="104"/>
        <v>0</v>
      </c>
      <c r="DS18" s="81">
        <f t="shared" si="105"/>
        <v>0</v>
      </c>
      <c r="DT18" s="81">
        <f t="shared" si="106"/>
        <v>0</v>
      </c>
      <c r="DU18" s="81">
        <f t="shared" si="107"/>
        <v>0</v>
      </c>
      <c r="DV18" s="81">
        <f t="shared" si="108"/>
        <v>0</v>
      </c>
      <c r="DW18" s="81">
        <f t="shared" si="109"/>
        <v>0</v>
      </c>
      <c r="DX18" s="81">
        <f t="shared" si="110"/>
        <v>0</v>
      </c>
      <c r="DY18" s="81">
        <f t="shared" si="111"/>
        <v>0</v>
      </c>
      <c r="DZ18" s="81">
        <f t="shared" si="112"/>
        <v>0</v>
      </c>
      <c r="EA18" s="81">
        <f t="shared" si="113"/>
        <v>0</v>
      </c>
      <c r="EB18" s="81">
        <f t="shared" si="114"/>
        <v>0</v>
      </c>
      <c r="EC18" s="81">
        <f t="shared" si="115"/>
        <v>0</v>
      </c>
      <c r="ED18" s="81">
        <f t="shared" si="116"/>
        <v>0</v>
      </c>
      <c r="EE18" s="81">
        <f t="shared" si="117"/>
        <v>0</v>
      </c>
      <c r="EF18" s="81">
        <f t="shared" si="118"/>
        <v>0</v>
      </c>
      <c r="EG18" s="81">
        <f t="shared" si="119"/>
        <v>0</v>
      </c>
      <c r="EH18" s="81">
        <f t="shared" si="120"/>
        <v>0</v>
      </c>
      <c r="EI18" s="81">
        <f t="shared" si="121"/>
        <v>0</v>
      </c>
      <c r="EJ18" s="81">
        <f t="shared" si="122"/>
        <v>0</v>
      </c>
      <c r="EK18" s="81">
        <f t="shared" si="123"/>
        <v>0</v>
      </c>
      <c r="EL18" s="81">
        <f t="shared" si="124"/>
        <v>0</v>
      </c>
      <c r="EM18" s="81">
        <f t="shared" si="125"/>
        <v>0</v>
      </c>
      <c r="EN18" s="81">
        <f t="shared" si="126"/>
        <v>0</v>
      </c>
      <c r="EO18" s="81">
        <f t="shared" si="127"/>
        <v>0</v>
      </c>
      <c r="EP18" s="81">
        <f t="shared" si="128"/>
        <v>0</v>
      </c>
      <c r="EQ18" s="81">
        <f t="shared" si="129"/>
        <v>0</v>
      </c>
      <c r="ER18" s="81">
        <f t="shared" si="130"/>
        <v>0</v>
      </c>
      <c r="ES18" s="81">
        <f t="shared" si="131"/>
        <v>0</v>
      </c>
      <c r="ET18" s="81">
        <f t="shared" si="132"/>
        <v>0</v>
      </c>
      <c r="EU18" s="81">
        <f t="shared" si="133"/>
        <v>32</v>
      </c>
      <c r="EV18" s="81"/>
      <c r="EW18" s="81">
        <f t="shared" si="134"/>
        <v>10</v>
      </c>
      <c r="EX18" s="81">
        <f t="shared" si="135"/>
        <v>9</v>
      </c>
      <c r="EY18" s="81"/>
      <c r="EZ18" s="81">
        <f t="shared" si="136"/>
        <v>9</v>
      </c>
      <c r="FA18" s="81" t="e">
        <f>IF(P18=#REF!,IF(J18&lt;#REF!,#REF!,FE18),#REF!)</f>
        <v>#REF!</v>
      </c>
      <c r="FB18" s="81" t="e">
        <f>IF(P18=#REF!,IF(J18&lt;#REF!,0,1))</f>
        <v>#REF!</v>
      </c>
      <c r="FC18" s="81" t="e">
        <f>IF(AND(EZ18&gt;=21,EZ18&lt;&gt;0),EZ18,IF(P18&lt;#REF!,"СТОП",FA18+FB18))</f>
        <v>#REF!</v>
      </c>
      <c r="FD18" s="81"/>
      <c r="FE18" s="81">
        <v>15</v>
      </c>
      <c r="FF18" s="81">
        <v>16</v>
      </c>
      <c r="FG18" s="81"/>
      <c r="FH18" s="82">
        <f t="shared" si="137"/>
        <v>0</v>
      </c>
      <c r="FI18" s="82">
        <f t="shared" si="138"/>
        <v>0</v>
      </c>
      <c r="FJ18" s="82">
        <f t="shared" si="139"/>
        <v>0</v>
      </c>
      <c r="FK18" s="82">
        <f t="shared" si="140"/>
        <v>0</v>
      </c>
      <c r="FL18" s="82">
        <f t="shared" si="141"/>
        <v>0</v>
      </c>
      <c r="FM18" s="82">
        <f t="shared" si="142"/>
        <v>0</v>
      </c>
      <c r="FN18" s="82">
        <f t="shared" si="143"/>
        <v>0</v>
      </c>
      <c r="FO18" s="82">
        <f t="shared" si="144"/>
        <v>0</v>
      </c>
      <c r="FP18" s="82">
        <f t="shared" si="145"/>
        <v>0</v>
      </c>
      <c r="FQ18" s="82">
        <f t="shared" si="146"/>
        <v>11</v>
      </c>
      <c r="FR18" s="82">
        <f t="shared" si="147"/>
        <v>0</v>
      </c>
      <c r="FS18" s="82">
        <f t="shared" si="148"/>
        <v>0</v>
      </c>
      <c r="FT18" s="82">
        <f t="shared" si="149"/>
        <v>0</v>
      </c>
      <c r="FU18" s="82">
        <f t="shared" si="150"/>
        <v>0</v>
      </c>
      <c r="FV18" s="82">
        <f t="shared" si="151"/>
        <v>0</v>
      </c>
      <c r="FW18" s="82">
        <f t="shared" si="152"/>
        <v>0</v>
      </c>
      <c r="FX18" s="82">
        <f t="shared" si="153"/>
        <v>0</v>
      </c>
      <c r="FY18" s="82">
        <f t="shared" si="154"/>
        <v>0</v>
      </c>
      <c r="FZ18" s="82">
        <f t="shared" si="155"/>
        <v>0</v>
      </c>
      <c r="GA18" s="82">
        <f t="shared" si="156"/>
        <v>0</v>
      </c>
      <c r="GB18" s="82">
        <f t="shared" si="157"/>
        <v>0</v>
      </c>
      <c r="GC18" s="82">
        <f t="shared" si="158"/>
        <v>0</v>
      </c>
      <c r="GD18" s="82">
        <f t="shared" si="159"/>
        <v>11</v>
      </c>
      <c r="GE18" s="82">
        <f t="shared" si="160"/>
        <v>0</v>
      </c>
      <c r="GF18" s="82">
        <f t="shared" si="161"/>
        <v>0</v>
      </c>
      <c r="GG18" s="82">
        <f t="shared" si="162"/>
        <v>0</v>
      </c>
      <c r="GH18" s="82">
        <f t="shared" si="163"/>
        <v>0</v>
      </c>
      <c r="GI18" s="82">
        <f t="shared" si="164"/>
        <v>0</v>
      </c>
      <c r="GJ18" s="82">
        <f t="shared" si="165"/>
        <v>0</v>
      </c>
      <c r="GK18" s="82">
        <f t="shared" si="166"/>
        <v>0</v>
      </c>
      <c r="GL18" s="82">
        <f t="shared" si="167"/>
        <v>0</v>
      </c>
      <c r="GM18" s="82">
        <f t="shared" si="168"/>
        <v>12</v>
      </c>
      <c r="GN18" s="82">
        <f t="shared" si="169"/>
        <v>0</v>
      </c>
      <c r="GO18" s="82">
        <f t="shared" si="170"/>
        <v>0</v>
      </c>
      <c r="GP18" s="82">
        <f t="shared" si="171"/>
        <v>0</v>
      </c>
      <c r="GQ18" s="82">
        <f t="shared" si="172"/>
        <v>0</v>
      </c>
      <c r="GR18" s="82">
        <f t="shared" si="173"/>
        <v>0</v>
      </c>
      <c r="GS18" s="82">
        <f t="shared" si="174"/>
        <v>0</v>
      </c>
      <c r="GT18" s="82">
        <f t="shared" si="175"/>
        <v>0</v>
      </c>
      <c r="GU18" s="82">
        <f t="shared" si="176"/>
        <v>0</v>
      </c>
      <c r="GV18" s="82">
        <f t="shared" si="177"/>
        <v>0</v>
      </c>
      <c r="GW18" s="82">
        <f t="shared" si="178"/>
        <v>0</v>
      </c>
      <c r="GX18" s="82">
        <f t="shared" si="179"/>
        <v>0</v>
      </c>
      <c r="GY18" s="82">
        <f t="shared" si="180"/>
        <v>0</v>
      </c>
      <c r="GZ18" s="82">
        <f t="shared" si="181"/>
        <v>0</v>
      </c>
      <c r="HA18" s="82">
        <f t="shared" si="182"/>
        <v>12</v>
      </c>
      <c r="HB18" s="82">
        <f t="shared" si="183"/>
        <v>0</v>
      </c>
      <c r="HC18" s="82">
        <f t="shared" si="184"/>
        <v>0</v>
      </c>
      <c r="HD18" s="82">
        <f t="shared" si="185"/>
        <v>0</v>
      </c>
      <c r="HE18" s="82">
        <f t="shared" si="186"/>
        <v>0</v>
      </c>
      <c r="HF18" s="82">
        <f t="shared" si="187"/>
        <v>0</v>
      </c>
      <c r="HG18" s="82">
        <f t="shared" si="188"/>
        <v>0</v>
      </c>
      <c r="HH18" s="82">
        <f t="shared" si="189"/>
        <v>0</v>
      </c>
      <c r="HI18" s="82">
        <f t="shared" si="190"/>
        <v>0</v>
      </c>
      <c r="HJ18" s="82">
        <f t="shared" si="191"/>
        <v>0</v>
      </c>
      <c r="HK18" s="82">
        <f t="shared" si="192"/>
        <v>78</v>
      </c>
      <c r="HL18" s="82">
        <f t="shared" si="193"/>
        <v>0</v>
      </c>
      <c r="HM18" s="82">
        <f t="shared" si="194"/>
        <v>0</v>
      </c>
      <c r="HN18" s="82">
        <f t="shared" si="195"/>
        <v>0</v>
      </c>
      <c r="HO18" s="82">
        <f t="shared" si="196"/>
        <v>0</v>
      </c>
      <c r="HP18" s="82">
        <f t="shared" si="197"/>
        <v>0</v>
      </c>
      <c r="HQ18" s="82">
        <f t="shared" si="198"/>
        <v>0</v>
      </c>
      <c r="HR18" s="82">
        <f t="shared" si="199"/>
        <v>0</v>
      </c>
      <c r="HS18" s="82">
        <f t="shared" si="200"/>
        <v>0</v>
      </c>
      <c r="HT18" s="82">
        <f t="shared" si="201"/>
        <v>0</v>
      </c>
      <c r="HU18" s="82">
        <f t="shared" si="202"/>
        <v>0</v>
      </c>
      <c r="HV18" s="82">
        <f t="shared" si="203"/>
        <v>0</v>
      </c>
      <c r="HW18" s="82">
        <f t="shared" si="204"/>
        <v>0</v>
      </c>
      <c r="HX18" s="82">
        <f t="shared" si="205"/>
        <v>78</v>
      </c>
      <c r="HY18" s="82">
        <f t="shared" si="206"/>
        <v>0</v>
      </c>
      <c r="HZ18" s="82">
        <f t="shared" si="207"/>
        <v>0</v>
      </c>
      <c r="IA18" s="82">
        <f t="shared" si="208"/>
        <v>0</v>
      </c>
      <c r="IB18" s="82">
        <f t="shared" si="209"/>
        <v>0</v>
      </c>
      <c r="IC18" s="82">
        <f t="shared" si="210"/>
        <v>0</v>
      </c>
      <c r="ID18" s="82">
        <f t="shared" si="211"/>
        <v>0</v>
      </c>
      <c r="IE18" s="82">
        <f t="shared" si="212"/>
        <v>0</v>
      </c>
      <c r="IF18" s="82">
        <f t="shared" si="213"/>
        <v>0</v>
      </c>
      <c r="IG18" s="82">
        <f t="shared" si="214"/>
        <v>80</v>
      </c>
      <c r="IH18" s="82">
        <f t="shared" si="215"/>
        <v>0</v>
      </c>
      <c r="II18" s="82">
        <f t="shared" si="216"/>
        <v>0</v>
      </c>
      <c r="IJ18" s="82">
        <f t="shared" si="217"/>
        <v>0</v>
      </c>
      <c r="IK18" s="82">
        <f t="shared" si="218"/>
        <v>0</v>
      </c>
      <c r="IL18" s="82">
        <f t="shared" si="219"/>
        <v>0</v>
      </c>
      <c r="IM18" s="82">
        <f t="shared" si="220"/>
        <v>0</v>
      </c>
      <c r="IN18" s="82">
        <f t="shared" si="221"/>
        <v>0</v>
      </c>
      <c r="IO18" s="82">
        <f t="shared" si="222"/>
        <v>0</v>
      </c>
      <c r="IP18" s="82">
        <f t="shared" si="223"/>
        <v>0</v>
      </c>
      <c r="IQ18" s="82">
        <f t="shared" si="224"/>
        <v>0</v>
      </c>
      <c r="IR18" s="82">
        <f t="shared" si="225"/>
        <v>0</v>
      </c>
      <c r="IS18" s="82">
        <f t="shared" si="226"/>
        <v>0</v>
      </c>
      <c r="IT18" s="82">
        <f t="shared" si="227"/>
        <v>0</v>
      </c>
      <c r="IU18" s="82">
        <f t="shared" si="228"/>
        <v>80</v>
      </c>
      <c r="IV18" s="81"/>
    </row>
    <row r="19" spans="1:256" s="84" customFormat="1" ht="198">
      <c r="A19" s="70">
        <v>10</v>
      </c>
      <c r="B19" s="57">
        <v>74</v>
      </c>
      <c r="C19" s="91" t="s">
        <v>270</v>
      </c>
      <c r="D19" s="71" t="s">
        <v>26</v>
      </c>
      <c r="E19" s="58" t="s">
        <v>35</v>
      </c>
      <c r="F19" s="66" t="s">
        <v>192</v>
      </c>
      <c r="G19" s="95" t="s">
        <v>36</v>
      </c>
      <c r="H19" s="46">
        <v>2</v>
      </c>
      <c r="I19" s="101">
        <v>22</v>
      </c>
      <c r="J19" s="101">
        <v>2</v>
      </c>
      <c r="K19" s="62">
        <v>22</v>
      </c>
      <c r="L19" s="44" t="s">
        <v>271</v>
      </c>
      <c r="M19" s="101">
        <v>0</v>
      </c>
      <c r="N19" s="101" t="s">
        <v>271</v>
      </c>
      <c r="O19" s="45">
        <v>0</v>
      </c>
      <c r="P19" s="43">
        <f t="shared" si="0"/>
        <v>44</v>
      </c>
      <c r="Q19" s="85">
        <f t="shared" si="1"/>
        <v>44</v>
      </c>
      <c r="R19" s="81"/>
      <c r="S19" s="80"/>
      <c r="T19" s="81">
        <f t="shared" si="2"/>
        <v>0</v>
      </c>
      <c r="U19" s="81">
        <f t="shared" si="3"/>
        <v>22</v>
      </c>
      <c r="V19" s="81">
        <f t="shared" si="4"/>
        <v>0</v>
      </c>
      <c r="W19" s="81">
        <f t="shared" si="5"/>
        <v>0</v>
      </c>
      <c r="X19" s="81">
        <f t="shared" si="6"/>
        <v>0</v>
      </c>
      <c r="Y19" s="81">
        <f t="shared" si="7"/>
        <v>0</v>
      </c>
      <c r="Z19" s="81">
        <f t="shared" si="8"/>
        <v>0</v>
      </c>
      <c r="AA19" s="81">
        <f t="shared" si="9"/>
        <v>0</v>
      </c>
      <c r="AB19" s="81">
        <f t="shared" si="10"/>
        <v>0</v>
      </c>
      <c r="AC19" s="81">
        <f t="shared" si="11"/>
        <v>0</v>
      </c>
      <c r="AD19" s="81">
        <f t="shared" si="12"/>
        <v>0</v>
      </c>
      <c r="AE19" s="81">
        <f t="shared" si="13"/>
        <v>0</v>
      </c>
      <c r="AF19" s="81">
        <f t="shared" si="14"/>
        <v>0</v>
      </c>
      <c r="AG19" s="81">
        <f t="shared" si="15"/>
        <v>0</v>
      </c>
      <c r="AH19" s="81">
        <f t="shared" si="16"/>
        <v>0</v>
      </c>
      <c r="AI19" s="81">
        <f t="shared" si="17"/>
        <v>0</v>
      </c>
      <c r="AJ19" s="81">
        <f t="shared" si="18"/>
        <v>0</v>
      </c>
      <c r="AK19" s="81">
        <f t="shared" si="19"/>
        <v>0</v>
      </c>
      <c r="AL19" s="81">
        <f t="shared" si="20"/>
        <v>0</v>
      </c>
      <c r="AM19" s="81">
        <f t="shared" si="21"/>
        <v>0</v>
      </c>
      <c r="AN19" s="81">
        <f t="shared" si="22"/>
        <v>0</v>
      </c>
      <c r="AO19" s="81">
        <f t="shared" si="23"/>
        <v>0</v>
      </c>
      <c r="AP19" s="81">
        <f t="shared" si="24"/>
        <v>22</v>
      </c>
      <c r="AQ19" s="81">
        <f t="shared" si="25"/>
        <v>0</v>
      </c>
      <c r="AR19" s="81">
        <f t="shared" si="26"/>
        <v>22</v>
      </c>
      <c r="AS19" s="81">
        <f t="shared" si="27"/>
        <v>0</v>
      </c>
      <c r="AT19" s="81">
        <f t="shared" si="28"/>
        <v>0</v>
      </c>
      <c r="AU19" s="81">
        <f t="shared" si="29"/>
        <v>0</v>
      </c>
      <c r="AV19" s="81">
        <f t="shared" si="30"/>
        <v>0</v>
      </c>
      <c r="AW19" s="81">
        <f t="shared" si="31"/>
        <v>0</v>
      </c>
      <c r="AX19" s="81">
        <f t="shared" si="32"/>
        <v>0</v>
      </c>
      <c r="AY19" s="81">
        <f t="shared" si="33"/>
        <v>0</v>
      </c>
      <c r="AZ19" s="81">
        <f t="shared" si="34"/>
        <v>0</v>
      </c>
      <c r="BA19" s="81">
        <f t="shared" si="35"/>
        <v>0</v>
      </c>
      <c r="BB19" s="81">
        <f t="shared" si="36"/>
        <v>0</v>
      </c>
      <c r="BC19" s="81">
        <f t="shared" si="37"/>
        <v>0</v>
      </c>
      <c r="BD19" s="81">
        <f t="shared" si="38"/>
        <v>0</v>
      </c>
      <c r="BE19" s="81">
        <f t="shared" si="39"/>
        <v>0</v>
      </c>
      <c r="BF19" s="81">
        <f t="shared" si="40"/>
        <v>0</v>
      </c>
      <c r="BG19" s="81">
        <f t="shared" si="41"/>
        <v>0</v>
      </c>
      <c r="BH19" s="81">
        <f t="shared" si="42"/>
        <v>0</v>
      </c>
      <c r="BI19" s="81">
        <f t="shared" si="43"/>
        <v>0</v>
      </c>
      <c r="BJ19" s="81">
        <f t="shared" si="44"/>
        <v>0</v>
      </c>
      <c r="BK19" s="81">
        <f t="shared" si="45"/>
        <v>0</v>
      </c>
      <c r="BL19" s="81">
        <f t="shared" si="46"/>
        <v>0</v>
      </c>
      <c r="BM19" s="81">
        <f t="shared" si="47"/>
        <v>22</v>
      </c>
      <c r="BN19" s="81">
        <f t="shared" si="48"/>
        <v>0</v>
      </c>
      <c r="BO19" s="81">
        <f t="shared" si="49"/>
        <v>42</v>
      </c>
      <c r="BP19" s="81">
        <f t="shared" si="50"/>
        <v>0</v>
      </c>
      <c r="BQ19" s="81">
        <f t="shared" si="51"/>
        <v>0</v>
      </c>
      <c r="BR19" s="81">
        <f t="shared" si="52"/>
        <v>0</v>
      </c>
      <c r="BS19" s="81">
        <f t="shared" si="53"/>
        <v>0</v>
      </c>
      <c r="BT19" s="81">
        <f t="shared" si="54"/>
        <v>0</v>
      </c>
      <c r="BU19" s="81">
        <f t="shared" si="55"/>
        <v>0</v>
      </c>
      <c r="BV19" s="81">
        <f t="shared" si="56"/>
        <v>0</v>
      </c>
      <c r="BW19" s="81">
        <f t="shared" si="57"/>
        <v>0</v>
      </c>
      <c r="BX19" s="81">
        <f t="shared" si="58"/>
        <v>0</v>
      </c>
      <c r="BY19" s="81">
        <f t="shared" si="59"/>
        <v>0</v>
      </c>
      <c r="BZ19" s="81">
        <f t="shared" si="60"/>
        <v>0</v>
      </c>
      <c r="CA19" s="81">
        <f t="shared" si="61"/>
        <v>0</v>
      </c>
      <c r="CB19" s="81">
        <f t="shared" si="62"/>
        <v>0</v>
      </c>
      <c r="CC19" s="81">
        <f t="shared" si="63"/>
        <v>0</v>
      </c>
      <c r="CD19" s="81">
        <f t="shared" si="64"/>
        <v>0</v>
      </c>
      <c r="CE19" s="81">
        <f t="shared" si="65"/>
        <v>0</v>
      </c>
      <c r="CF19" s="81">
        <f t="shared" si="66"/>
        <v>0</v>
      </c>
      <c r="CG19" s="81">
        <f t="shared" si="67"/>
        <v>0</v>
      </c>
      <c r="CH19" s="81">
        <f t="shared" si="68"/>
        <v>0</v>
      </c>
      <c r="CI19" s="81">
        <f t="shared" si="69"/>
        <v>0</v>
      </c>
      <c r="CJ19" s="81">
        <f t="shared" si="70"/>
        <v>0</v>
      </c>
      <c r="CK19" s="81">
        <f t="shared" si="71"/>
        <v>0</v>
      </c>
      <c r="CL19" s="81">
        <f t="shared" si="72"/>
        <v>0</v>
      </c>
      <c r="CM19" s="81">
        <f t="shared" si="73"/>
        <v>0</v>
      </c>
      <c r="CN19" s="81">
        <f t="shared" si="74"/>
        <v>0</v>
      </c>
      <c r="CO19" s="81">
        <f t="shared" si="75"/>
        <v>0</v>
      </c>
      <c r="CP19" s="81">
        <f t="shared" si="76"/>
        <v>0</v>
      </c>
      <c r="CQ19" s="81">
        <f t="shared" si="77"/>
        <v>0</v>
      </c>
      <c r="CR19" s="81">
        <f t="shared" si="78"/>
        <v>0</v>
      </c>
      <c r="CS19" s="81">
        <f t="shared" si="79"/>
        <v>0</v>
      </c>
      <c r="CT19" s="81">
        <f t="shared" si="80"/>
        <v>0</v>
      </c>
      <c r="CU19" s="81">
        <f t="shared" si="81"/>
        <v>0</v>
      </c>
      <c r="CV19" s="81">
        <f t="shared" si="82"/>
        <v>0</v>
      </c>
      <c r="CW19" s="81">
        <f t="shared" si="83"/>
        <v>0</v>
      </c>
      <c r="CX19" s="81">
        <f t="shared" si="84"/>
        <v>0</v>
      </c>
      <c r="CY19" s="81">
        <f t="shared" si="85"/>
        <v>0</v>
      </c>
      <c r="CZ19" s="81">
        <f t="shared" si="86"/>
        <v>0</v>
      </c>
      <c r="DA19" s="81">
        <f t="shared" si="87"/>
        <v>0</v>
      </c>
      <c r="DB19" s="81">
        <f t="shared" si="88"/>
        <v>0</v>
      </c>
      <c r="DC19" s="81">
        <f t="shared" si="89"/>
        <v>0</v>
      </c>
      <c r="DD19" s="81">
        <f t="shared" si="90"/>
        <v>42</v>
      </c>
      <c r="DE19" s="81">
        <f t="shared" si="91"/>
        <v>0</v>
      </c>
      <c r="DF19" s="81">
        <f t="shared" si="92"/>
        <v>42</v>
      </c>
      <c r="DG19" s="81">
        <f t="shared" si="93"/>
        <v>0</v>
      </c>
      <c r="DH19" s="81">
        <f t="shared" si="94"/>
        <v>0</v>
      </c>
      <c r="DI19" s="81">
        <f t="shared" si="95"/>
        <v>0</v>
      </c>
      <c r="DJ19" s="81">
        <f t="shared" si="96"/>
        <v>0</v>
      </c>
      <c r="DK19" s="81">
        <f t="shared" si="97"/>
        <v>0</v>
      </c>
      <c r="DL19" s="81">
        <f t="shared" si="98"/>
        <v>0</v>
      </c>
      <c r="DM19" s="81">
        <f t="shared" si="99"/>
        <v>0</v>
      </c>
      <c r="DN19" s="81">
        <f t="shared" si="100"/>
        <v>0</v>
      </c>
      <c r="DO19" s="81">
        <f t="shared" si="101"/>
        <v>0</v>
      </c>
      <c r="DP19" s="81">
        <f t="shared" si="102"/>
        <v>0</v>
      </c>
      <c r="DQ19" s="81">
        <f t="shared" si="103"/>
        <v>0</v>
      </c>
      <c r="DR19" s="81">
        <f t="shared" si="104"/>
        <v>0</v>
      </c>
      <c r="DS19" s="81">
        <f t="shared" si="105"/>
        <v>0</v>
      </c>
      <c r="DT19" s="81">
        <f t="shared" si="106"/>
        <v>0</v>
      </c>
      <c r="DU19" s="81">
        <f t="shared" si="107"/>
        <v>0</v>
      </c>
      <c r="DV19" s="81">
        <f t="shared" si="108"/>
        <v>0</v>
      </c>
      <c r="DW19" s="81">
        <f t="shared" si="109"/>
        <v>0</v>
      </c>
      <c r="DX19" s="81">
        <f t="shared" si="110"/>
        <v>0</v>
      </c>
      <c r="DY19" s="81">
        <f t="shared" si="111"/>
        <v>0</v>
      </c>
      <c r="DZ19" s="81">
        <f t="shared" si="112"/>
        <v>0</v>
      </c>
      <c r="EA19" s="81">
        <f t="shared" si="113"/>
        <v>0</v>
      </c>
      <c r="EB19" s="81">
        <f t="shared" si="114"/>
        <v>0</v>
      </c>
      <c r="EC19" s="81">
        <f t="shared" si="115"/>
        <v>0</v>
      </c>
      <c r="ED19" s="81">
        <f t="shared" si="116"/>
        <v>0</v>
      </c>
      <c r="EE19" s="81">
        <f t="shared" si="117"/>
        <v>0</v>
      </c>
      <c r="EF19" s="81">
        <f t="shared" si="118"/>
        <v>0</v>
      </c>
      <c r="EG19" s="81">
        <f t="shared" si="119"/>
        <v>0</v>
      </c>
      <c r="EH19" s="81">
        <f t="shared" si="120"/>
        <v>0</v>
      </c>
      <c r="EI19" s="81">
        <f t="shared" si="121"/>
        <v>0</v>
      </c>
      <c r="EJ19" s="81">
        <f t="shared" si="122"/>
        <v>0</v>
      </c>
      <c r="EK19" s="81">
        <f t="shared" si="123"/>
        <v>0</v>
      </c>
      <c r="EL19" s="81">
        <f t="shared" si="124"/>
        <v>0</v>
      </c>
      <c r="EM19" s="81">
        <f t="shared" si="125"/>
        <v>0</v>
      </c>
      <c r="EN19" s="81">
        <f t="shared" si="126"/>
        <v>0</v>
      </c>
      <c r="EO19" s="81">
        <f t="shared" si="127"/>
        <v>0</v>
      </c>
      <c r="EP19" s="81">
        <f t="shared" si="128"/>
        <v>0</v>
      </c>
      <c r="EQ19" s="81">
        <f t="shared" si="129"/>
        <v>0</v>
      </c>
      <c r="ER19" s="81">
        <f t="shared" si="130"/>
        <v>0</v>
      </c>
      <c r="ES19" s="81">
        <f t="shared" si="131"/>
        <v>0</v>
      </c>
      <c r="ET19" s="81">
        <f t="shared" si="132"/>
        <v>0</v>
      </c>
      <c r="EU19" s="81">
        <f t="shared" si="133"/>
        <v>42</v>
      </c>
      <c r="EV19" s="81"/>
      <c r="EW19" s="81">
        <f t="shared" si="134"/>
        <v>2</v>
      </c>
      <c r="EX19" s="81">
        <f t="shared" si="135"/>
        <v>2</v>
      </c>
      <c r="EY19" s="81"/>
      <c r="EZ19" s="81">
        <f t="shared" si="136"/>
        <v>2</v>
      </c>
      <c r="FA19" s="81" t="e">
        <f>IF(P19=#REF!,IF(J19&lt;#REF!,#REF!,FE19),#REF!)</f>
        <v>#REF!</v>
      </c>
      <c r="FB19" s="81" t="e">
        <f>IF(P19=#REF!,IF(J19&lt;#REF!,0,1))</f>
        <v>#REF!</v>
      </c>
      <c r="FC19" s="81" t="e">
        <f>IF(AND(EZ19&gt;=21,EZ19&lt;&gt;0),EZ19,IF(P19&lt;#REF!,"СТОП",FA19+FB19))</f>
        <v>#REF!</v>
      </c>
      <c r="FD19" s="81"/>
      <c r="FE19" s="81">
        <v>15</v>
      </c>
      <c r="FF19" s="81">
        <v>16</v>
      </c>
      <c r="FG19" s="81"/>
      <c r="FH19" s="82">
        <f t="shared" si="137"/>
        <v>0</v>
      </c>
      <c r="FI19" s="82">
        <f t="shared" si="138"/>
        <v>22</v>
      </c>
      <c r="FJ19" s="82">
        <f t="shared" si="139"/>
        <v>0</v>
      </c>
      <c r="FK19" s="82">
        <f t="shared" si="140"/>
        <v>0</v>
      </c>
      <c r="FL19" s="82">
        <f t="shared" si="141"/>
        <v>0</v>
      </c>
      <c r="FM19" s="82">
        <f t="shared" si="142"/>
        <v>0</v>
      </c>
      <c r="FN19" s="82">
        <f t="shared" si="143"/>
        <v>0</v>
      </c>
      <c r="FO19" s="82">
        <f t="shared" si="144"/>
        <v>0</v>
      </c>
      <c r="FP19" s="82">
        <f t="shared" si="145"/>
        <v>0</v>
      </c>
      <c r="FQ19" s="82">
        <f t="shared" si="146"/>
        <v>0</v>
      </c>
      <c r="FR19" s="82">
        <f t="shared" si="147"/>
        <v>0</v>
      </c>
      <c r="FS19" s="82">
        <f t="shared" si="148"/>
        <v>0</v>
      </c>
      <c r="FT19" s="82">
        <f t="shared" si="149"/>
        <v>0</v>
      </c>
      <c r="FU19" s="82">
        <f t="shared" si="150"/>
        <v>0</v>
      </c>
      <c r="FV19" s="82">
        <f t="shared" si="151"/>
        <v>0</v>
      </c>
      <c r="FW19" s="82">
        <f t="shared" si="152"/>
        <v>0</v>
      </c>
      <c r="FX19" s="82">
        <f t="shared" si="153"/>
        <v>0</v>
      </c>
      <c r="FY19" s="82">
        <f t="shared" si="154"/>
        <v>0</v>
      </c>
      <c r="FZ19" s="82">
        <f t="shared" si="155"/>
        <v>0</v>
      </c>
      <c r="GA19" s="82">
        <f t="shared" si="156"/>
        <v>0</v>
      </c>
      <c r="GB19" s="82">
        <f t="shared" si="157"/>
        <v>0</v>
      </c>
      <c r="GC19" s="82">
        <f t="shared" si="158"/>
        <v>0</v>
      </c>
      <c r="GD19" s="82">
        <f t="shared" si="159"/>
        <v>22</v>
      </c>
      <c r="GE19" s="82">
        <f t="shared" si="160"/>
        <v>0</v>
      </c>
      <c r="GF19" s="82">
        <f t="shared" si="161"/>
        <v>22</v>
      </c>
      <c r="GG19" s="82">
        <f t="shared" si="162"/>
        <v>0</v>
      </c>
      <c r="GH19" s="82">
        <f t="shared" si="163"/>
        <v>0</v>
      </c>
      <c r="GI19" s="82">
        <f t="shared" si="164"/>
        <v>0</v>
      </c>
      <c r="GJ19" s="82">
        <f t="shared" si="165"/>
        <v>0</v>
      </c>
      <c r="GK19" s="82">
        <f t="shared" si="166"/>
        <v>0</v>
      </c>
      <c r="GL19" s="82">
        <f t="shared" si="167"/>
        <v>0</v>
      </c>
      <c r="GM19" s="82">
        <f t="shared" si="168"/>
        <v>0</v>
      </c>
      <c r="GN19" s="82">
        <f t="shared" si="169"/>
        <v>0</v>
      </c>
      <c r="GO19" s="82">
        <f t="shared" si="170"/>
        <v>0</v>
      </c>
      <c r="GP19" s="82">
        <f t="shared" si="171"/>
        <v>0</v>
      </c>
      <c r="GQ19" s="82">
        <f t="shared" si="172"/>
        <v>0</v>
      </c>
      <c r="GR19" s="82">
        <f t="shared" si="173"/>
        <v>0</v>
      </c>
      <c r="GS19" s="82">
        <f t="shared" si="174"/>
        <v>0</v>
      </c>
      <c r="GT19" s="82">
        <f t="shared" si="175"/>
        <v>0</v>
      </c>
      <c r="GU19" s="82">
        <f t="shared" si="176"/>
        <v>0</v>
      </c>
      <c r="GV19" s="82">
        <f t="shared" si="177"/>
        <v>0</v>
      </c>
      <c r="GW19" s="82">
        <f t="shared" si="178"/>
        <v>0</v>
      </c>
      <c r="GX19" s="82">
        <f t="shared" si="179"/>
        <v>0</v>
      </c>
      <c r="GY19" s="82">
        <f t="shared" si="180"/>
        <v>0</v>
      </c>
      <c r="GZ19" s="82">
        <f t="shared" si="181"/>
        <v>0</v>
      </c>
      <c r="HA19" s="82">
        <f t="shared" si="182"/>
        <v>22</v>
      </c>
      <c r="HB19" s="82">
        <f t="shared" si="183"/>
        <v>0</v>
      </c>
      <c r="HC19" s="82">
        <f t="shared" si="184"/>
        <v>98</v>
      </c>
      <c r="HD19" s="82">
        <f t="shared" si="185"/>
        <v>0</v>
      </c>
      <c r="HE19" s="82">
        <f t="shared" si="186"/>
        <v>0</v>
      </c>
      <c r="HF19" s="82">
        <f t="shared" si="187"/>
        <v>0</v>
      </c>
      <c r="HG19" s="82">
        <f t="shared" si="188"/>
        <v>0</v>
      </c>
      <c r="HH19" s="82">
        <f t="shared" si="189"/>
        <v>0</v>
      </c>
      <c r="HI19" s="82">
        <f t="shared" si="190"/>
        <v>0</v>
      </c>
      <c r="HJ19" s="82">
        <f t="shared" si="191"/>
        <v>0</v>
      </c>
      <c r="HK19" s="82">
        <f t="shared" si="192"/>
        <v>0</v>
      </c>
      <c r="HL19" s="82">
        <f t="shared" si="193"/>
        <v>0</v>
      </c>
      <c r="HM19" s="82">
        <f t="shared" si="194"/>
        <v>0</v>
      </c>
      <c r="HN19" s="82">
        <f t="shared" si="195"/>
        <v>0</v>
      </c>
      <c r="HO19" s="82">
        <f t="shared" si="196"/>
        <v>0</v>
      </c>
      <c r="HP19" s="82">
        <f t="shared" si="197"/>
        <v>0</v>
      </c>
      <c r="HQ19" s="82">
        <f t="shared" si="198"/>
        <v>0</v>
      </c>
      <c r="HR19" s="82">
        <f t="shared" si="199"/>
        <v>0</v>
      </c>
      <c r="HS19" s="82">
        <f t="shared" si="200"/>
        <v>0</v>
      </c>
      <c r="HT19" s="82">
        <f t="shared" si="201"/>
        <v>0</v>
      </c>
      <c r="HU19" s="82">
        <f t="shared" si="202"/>
        <v>0</v>
      </c>
      <c r="HV19" s="82">
        <f t="shared" si="203"/>
        <v>0</v>
      </c>
      <c r="HW19" s="82">
        <f t="shared" si="204"/>
        <v>0</v>
      </c>
      <c r="HX19" s="82">
        <f t="shared" si="205"/>
        <v>98</v>
      </c>
      <c r="HY19" s="82">
        <f t="shared" si="206"/>
        <v>0</v>
      </c>
      <c r="HZ19" s="82">
        <f t="shared" si="207"/>
        <v>98</v>
      </c>
      <c r="IA19" s="82">
        <f t="shared" si="208"/>
        <v>0</v>
      </c>
      <c r="IB19" s="82">
        <f t="shared" si="209"/>
        <v>0</v>
      </c>
      <c r="IC19" s="82">
        <f t="shared" si="210"/>
        <v>0</v>
      </c>
      <c r="ID19" s="82">
        <f t="shared" si="211"/>
        <v>0</v>
      </c>
      <c r="IE19" s="82">
        <f t="shared" si="212"/>
        <v>0</v>
      </c>
      <c r="IF19" s="82">
        <f t="shared" si="213"/>
        <v>0</v>
      </c>
      <c r="IG19" s="82">
        <f t="shared" si="214"/>
        <v>0</v>
      </c>
      <c r="IH19" s="82">
        <f t="shared" si="215"/>
        <v>0</v>
      </c>
      <c r="II19" s="82">
        <f t="shared" si="216"/>
        <v>0</v>
      </c>
      <c r="IJ19" s="82">
        <f t="shared" si="217"/>
        <v>0</v>
      </c>
      <c r="IK19" s="82">
        <f t="shared" si="218"/>
        <v>0</v>
      </c>
      <c r="IL19" s="82">
        <f t="shared" si="219"/>
        <v>0</v>
      </c>
      <c r="IM19" s="82">
        <f t="shared" si="220"/>
        <v>0</v>
      </c>
      <c r="IN19" s="82">
        <f t="shared" si="221"/>
        <v>0</v>
      </c>
      <c r="IO19" s="82">
        <f t="shared" si="222"/>
        <v>0</v>
      </c>
      <c r="IP19" s="82">
        <f t="shared" si="223"/>
        <v>0</v>
      </c>
      <c r="IQ19" s="82">
        <f t="shared" si="224"/>
        <v>0</v>
      </c>
      <c r="IR19" s="82">
        <f t="shared" si="225"/>
        <v>0</v>
      </c>
      <c r="IS19" s="82">
        <f t="shared" si="226"/>
        <v>0</v>
      </c>
      <c r="IT19" s="82">
        <f t="shared" si="227"/>
        <v>0</v>
      </c>
      <c r="IU19" s="82">
        <f t="shared" si="228"/>
        <v>98</v>
      </c>
      <c r="IV19" s="81"/>
    </row>
    <row r="20" spans="1:256" s="84" customFormat="1" ht="170.25" customHeight="1">
      <c r="A20" s="70">
        <v>11</v>
      </c>
      <c r="B20" s="57">
        <v>17</v>
      </c>
      <c r="C20" s="91" t="s">
        <v>246</v>
      </c>
      <c r="D20" s="74" t="s">
        <v>29</v>
      </c>
      <c r="E20" s="58" t="s">
        <v>111</v>
      </c>
      <c r="F20" s="66" t="s">
        <v>112</v>
      </c>
      <c r="G20" s="95" t="s">
        <v>36</v>
      </c>
      <c r="H20" s="46">
        <v>9</v>
      </c>
      <c r="I20" s="101">
        <v>12</v>
      </c>
      <c r="J20" s="101">
        <v>7</v>
      </c>
      <c r="K20" s="62">
        <v>14</v>
      </c>
      <c r="L20" s="44" t="s">
        <v>4</v>
      </c>
      <c r="M20" s="101">
        <v>0</v>
      </c>
      <c r="N20" s="101">
        <v>7</v>
      </c>
      <c r="O20" s="45">
        <v>14</v>
      </c>
      <c r="P20" s="43">
        <f t="shared" si="0"/>
        <v>40</v>
      </c>
      <c r="Q20" s="80"/>
      <c r="R20" s="81"/>
      <c r="S20" s="80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  <c r="IT20" s="82"/>
      <c r="IU20" s="82"/>
      <c r="IV20" s="81"/>
    </row>
    <row r="21" spans="1:256" s="5" customFormat="1" ht="99">
      <c r="A21" s="70">
        <v>12</v>
      </c>
      <c r="B21" s="57">
        <v>410</v>
      </c>
      <c r="C21" s="91" t="s">
        <v>255</v>
      </c>
      <c r="D21" s="71" t="s">
        <v>26</v>
      </c>
      <c r="E21" s="58" t="s">
        <v>197</v>
      </c>
      <c r="F21" s="66" t="s">
        <v>43</v>
      </c>
      <c r="G21" s="95" t="s">
        <v>105</v>
      </c>
      <c r="H21" s="46">
        <v>12</v>
      </c>
      <c r="I21" s="101">
        <v>9</v>
      </c>
      <c r="J21" s="101">
        <v>11</v>
      </c>
      <c r="K21" s="62">
        <v>10</v>
      </c>
      <c r="L21" s="44">
        <v>11</v>
      </c>
      <c r="M21" s="101">
        <v>10</v>
      </c>
      <c r="N21" s="101">
        <v>12</v>
      </c>
      <c r="O21" s="45">
        <v>9</v>
      </c>
      <c r="P21" s="43">
        <f t="shared" si="0"/>
        <v>38</v>
      </c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3"/>
      <c r="DX21" s="53"/>
      <c r="DY21" s="53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4"/>
      <c r="ER21" s="54"/>
      <c r="ES21" s="54"/>
      <c r="ET21" s="54"/>
      <c r="EU21" s="54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</row>
    <row r="22" spans="1:256" s="5" customFormat="1" ht="198">
      <c r="A22" s="70">
        <v>13</v>
      </c>
      <c r="B22" s="57">
        <v>2</v>
      </c>
      <c r="C22" s="91" t="s">
        <v>245</v>
      </c>
      <c r="D22" s="74" t="s">
        <v>28</v>
      </c>
      <c r="E22" s="58" t="s">
        <v>239</v>
      </c>
      <c r="F22" s="66" t="s">
        <v>240</v>
      </c>
      <c r="G22" s="95" t="s">
        <v>36</v>
      </c>
      <c r="H22" s="46">
        <v>15</v>
      </c>
      <c r="I22" s="101">
        <v>6</v>
      </c>
      <c r="J22" s="101">
        <v>13</v>
      </c>
      <c r="K22" s="62">
        <v>8</v>
      </c>
      <c r="L22" s="44">
        <v>12</v>
      </c>
      <c r="M22" s="101">
        <v>9</v>
      </c>
      <c r="N22" s="101">
        <v>11</v>
      </c>
      <c r="O22" s="45">
        <v>10</v>
      </c>
      <c r="P22" s="43">
        <f t="shared" si="0"/>
        <v>33</v>
      </c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3"/>
      <c r="DX22" s="53"/>
      <c r="DY22" s="53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4"/>
      <c r="ER22" s="54"/>
      <c r="ES22" s="54"/>
      <c r="ET22" s="54"/>
      <c r="EU22" s="54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1:256" s="5" customFormat="1" ht="99">
      <c r="A23" s="70">
        <v>14</v>
      </c>
      <c r="B23" s="57">
        <v>777</v>
      </c>
      <c r="C23" s="91" t="s">
        <v>252</v>
      </c>
      <c r="D23" s="71" t="s">
        <v>27</v>
      </c>
      <c r="E23" s="58" t="s">
        <v>113</v>
      </c>
      <c r="F23" s="66" t="s">
        <v>155</v>
      </c>
      <c r="G23" s="95" t="s">
        <v>47</v>
      </c>
      <c r="H23" s="46">
        <v>14</v>
      </c>
      <c r="I23" s="101">
        <v>7</v>
      </c>
      <c r="J23" s="101" t="s">
        <v>4</v>
      </c>
      <c r="K23" s="62">
        <v>0</v>
      </c>
      <c r="L23" s="44">
        <v>10</v>
      </c>
      <c r="M23" s="101">
        <v>11</v>
      </c>
      <c r="N23" s="101">
        <v>10</v>
      </c>
      <c r="O23" s="45">
        <v>11</v>
      </c>
      <c r="P23" s="43">
        <f t="shared" si="0"/>
        <v>29</v>
      </c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3"/>
      <c r="DX23" s="53"/>
      <c r="DY23" s="53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4"/>
      <c r="ER23" s="54"/>
      <c r="ES23" s="54"/>
      <c r="ET23" s="54"/>
      <c r="EU23" s="54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</row>
    <row r="24" spans="1:256" ht="198.75" thickBot="1">
      <c r="A24" s="73">
        <v>15</v>
      </c>
      <c r="B24" s="59">
        <v>199</v>
      </c>
      <c r="C24" s="92" t="s">
        <v>250</v>
      </c>
      <c r="D24" s="72" t="s">
        <v>28</v>
      </c>
      <c r="E24" s="67" t="s">
        <v>239</v>
      </c>
      <c r="F24" s="68" t="s">
        <v>240</v>
      </c>
      <c r="G24" s="96" t="s">
        <v>36</v>
      </c>
      <c r="H24" s="50">
        <v>13</v>
      </c>
      <c r="I24" s="115">
        <v>8</v>
      </c>
      <c r="J24" s="115">
        <v>12</v>
      </c>
      <c r="K24" s="63">
        <v>9</v>
      </c>
      <c r="L24" s="48" t="s">
        <v>4</v>
      </c>
      <c r="M24" s="115">
        <v>0</v>
      </c>
      <c r="N24" s="115">
        <v>13</v>
      </c>
      <c r="O24" s="49">
        <v>8</v>
      </c>
      <c r="P24" s="47">
        <f t="shared" si="0"/>
        <v>25</v>
      </c>
      <c r="Q24" s="7"/>
      <c r="R24" s="6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6"/>
      <c r="EC24" s="6"/>
      <c r="ED24" s="6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8"/>
      <c r="EW24" s="8"/>
      <c r="EX24" s="8"/>
      <c r="EY24" s="8"/>
      <c r="EZ24" s="8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6" spans="1:7" ht="99">
      <c r="A26" s="51" t="s">
        <v>21</v>
      </c>
      <c r="B26" s="51"/>
      <c r="C26" s="51"/>
      <c r="D26" s="93"/>
      <c r="E26" s="78"/>
      <c r="F26" s="78"/>
      <c r="G26" s="76"/>
    </row>
    <row r="27" spans="1:7" ht="99">
      <c r="A27" s="51" t="s">
        <v>61</v>
      </c>
      <c r="B27" s="51"/>
      <c r="C27" s="51"/>
      <c r="D27" s="93"/>
      <c r="E27" s="78"/>
      <c r="F27" s="78"/>
      <c r="G27" s="76"/>
    </row>
    <row r="28" spans="1:7" ht="92.25">
      <c r="A28" s="51"/>
      <c r="B28" s="51"/>
      <c r="C28" s="51"/>
      <c r="D28" s="51"/>
      <c r="E28" s="51"/>
      <c r="F28" s="51"/>
      <c r="G28" s="51"/>
    </row>
    <row r="29" spans="1:7" ht="92.25">
      <c r="A29" s="51" t="s">
        <v>32</v>
      </c>
      <c r="B29" s="51"/>
      <c r="C29" s="51"/>
      <c r="D29" s="51"/>
      <c r="E29" s="51"/>
      <c r="F29" s="51"/>
      <c r="G29" s="51"/>
    </row>
    <row r="30" spans="1:7" ht="92.25">
      <c r="A30" s="64" t="s">
        <v>33</v>
      </c>
      <c r="B30" s="64"/>
      <c r="C30" s="64"/>
      <c r="D30" s="64"/>
      <c r="E30" s="64"/>
      <c r="F30" s="64"/>
      <c r="G30" s="64"/>
    </row>
    <row r="31" ht="189" customHeight="1"/>
  </sheetData>
  <sheetProtection formatCells="0" formatColumns="0" formatRows="0" insertColumns="0" insertRows="0" insertHyperlinks="0" deleteColumns="0" deleteRows="0" autoFilter="0" pivotTables="0"/>
  <mergeCells count="28">
    <mergeCell ref="F7:F9"/>
    <mergeCell ref="Q1:Q4"/>
    <mergeCell ref="A2:P2"/>
    <mergeCell ref="A3:P3"/>
    <mergeCell ref="A4:P4"/>
    <mergeCell ref="A5:P5"/>
    <mergeCell ref="H6:K6"/>
    <mergeCell ref="L6:O6"/>
    <mergeCell ref="A7:A9"/>
    <mergeCell ref="B7:B9"/>
    <mergeCell ref="C7:C9"/>
    <mergeCell ref="D7:D9"/>
    <mergeCell ref="E7:E9"/>
    <mergeCell ref="G7:G9"/>
    <mergeCell ref="H7:I7"/>
    <mergeCell ref="J7:K7"/>
    <mergeCell ref="L7:M7"/>
    <mergeCell ref="N7:O7"/>
    <mergeCell ref="Q7:Q9"/>
    <mergeCell ref="H8:H9"/>
    <mergeCell ref="I8:I9"/>
    <mergeCell ref="J8:J9"/>
    <mergeCell ref="K8:K9"/>
    <mergeCell ref="L8:L9"/>
    <mergeCell ref="M8:M9"/>
    <mergeCell ref="N8:N9"/>
    <mergeCell ref="O8:O9"/>
    <mergeCell ref="P7:P9"/>
  </mergeCells>
  <dataValidations count="1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20 J10:J20 L10:L24 N10:N24">
      <formula1>1</formula1>
      <formula2>60</formula2>
    </dataValidation>
  </dataValidations>
  <printOptions horizontalCentered="1"/>
  <pageMargins left="0.35" right="0.2362204724409449" top="0.15748031496062992" bottom="0.35433070866141736" header="0.5118110236220472" footer="0.5118110236220472"/>
  <pageSetup fitToHeight="2" fitToWidth="1" horizontalDpi="300" verticalDpi="300" orientation="landscape" paperSize="9" scal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2015-08-30T14:10:58Z</cp:lastPrinted>
  <dcterms:created xsi:type="dcterms:W3CDTF">1996-10-08T23:32:33Z</dcterms:created>
  <dcterms:modified xsi:type="dcterms:W3CDTF">2015-08-31T10:27:43Z</dcterms:modified>
  <cp:category/>
  <cp:version/>
  <cp:contentType/>
  <cp:contentStatus/>
</cp:coreProperties>
</file>