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315" windowHeight="10200" activeTab="0"/>
  </bookViews>
  <sheets>
    <sheet name="125 Женщины" sheetId="1" r:id="rId1"/>
  </sheets>
  <definedNames>
    <definedName name="_xlnm.Print_Area" localSheetId="0">'125 Женщины'!$A$1:$IE$52</definedName>
  </definedNames>
  <calcPr fullCalcOnLoad="1"/>
</workbook>
</file>

<file path=xl/sharedStrings.xml><?xml version="1.0" encoding="utf-8"?>
<sst xmlns="http://schemas.openxmlformats.org/spreadsheetml/2006/main" count="120" uniqueCount="69">
  <si>
    <t>Ст. №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</si>
  <si>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</si>
  <si>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</si>
  <si>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</si>
  <si>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</si>
  <si>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</si>
  <si>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</si>
  <si>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</si>
  <si>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</si>
  <si>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</si>
  <si>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</si>
  <si>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</si>
  <si>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</si>
  <si>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</si>
  <si>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</si>
  <si>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</si>
  <si>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</si>
  <si>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</si>
  <si>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</si>
  <si>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</si>
  <si>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</si>
  <si>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>Главный судья</t>
  </si>
  <si>
    <t>ком.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</si>
  <si>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</si>
  <si>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</si>
  <si>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</si>
  <si>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</si>
  <si>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</si>
  <si>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кмс</t>
  </si>
  <si>
    <t>I</t>
  </si>
  <si>
    <t>мс</t>
  </si>
  <si>
    <t>Место</t>
  </si>
  <si>
    <t>Фамилия, Имя</t>
  </si>
  <si>
    <t>Главный секретарь соревнований</t>
  </si>
  <si>
    <t>судья Всероссийской категории:                                                                                  А. Ю. Иванов (г. Москва; лицензия МФР А 105; FIM 9517/7888)</t>
  </si>
  <si>
    <t>г. Белгород</t>
  </si>
  <si>
    <t>KTM</t>
  </si>
  <si>
    <t>лично</t>
  </si>
  <si>
    <t>Kaw</t>
  </si>
  <si>
    <t>Hon</t>
  </si>
  <si>
    <t>Yam</t>
  </si>
  <si>
    <t xml:space="preserve"> </t>
  </si>
  <si>
    <t>н/с</t>
  </si>
  <si>
    <t>г. Москва</t>
  </si>
  <si>
    <t xml:space="preserve">судья Всероссийской категории:                                                                                         Э. А. Иванов (г. Кострома; лицензия МФР А 165; FIM 9518)                                                 </t>
  </si>
  <si>
    <t>г. Самара</t>
  </si>
  <si>
    <t>"Самарский АМК"</t>
  </si>
  <si>
    <t>г. Санкт-Петербург</t>
  </si>
  <si>
    <t>СПБЦД(Ю)ТТ</t>
  </si>
  <si>
    <t>Самарская ОТШ ДОСААФ России/ МК "Рощинский"</t>
  </si>
  <si>
    <t>Автошкола ДОСААФ</t>
  </si>
  <si>
    <t>Зырина Полина</t>
  </si>
  <si>
    <t>Сандихаева Анастасия</t>
  </si>
  <si>
    <t>Родионова Людмила</t>
  </si>
  <si>
    <t>Королева Александра</t>
  </si>
  <si>
    <t>Решетникова Елена</t>
  </si>
  <si>
    <t>Борисенок Наталья</t>
  </si>
  <si>
    <t>Леонтьева Любовь</t>
  </si>
  <si>
    <t>Матвеева Татьяна</t>
  </si>
  <si>
    <t>Вакуленко Галина</t>
  </si>
  <si>
    <t>Гурьева Екатерина</t>
  </si>
  <si>
    <t>Комова Елизавета</t>
  </si>
  <si>
    <r>
      <t>Класс 125 см</t>
    </r>
    <r>
      <rPr>
        <b/>
        <i/>
        <vertAlign val="superscript"/>
        <sz val="78"/>
        <rFont val="Times New Roman"/>
        <family val="1"/>
      </rPr>
      <t>3</t>
    </r>
    <r>
      <rPr>
        <b/>
        <i/>
        <sz val="78"/>
        <rFont val="Times New Roman"/>
        <family val="1"/>
      </rPr>
      <t>. (091 016 1 8 1 1 Г/ЖЕНЩИНЫ).</t>
    </r>
  </si>
  <si>
    <t>г. Сасово, Рязанская область</t>
  </si>
  <si>
    <t xml:space="preserve">Кубок России по мотокроссу 2015 года среди женщин - II-й этап.                  </t>
  </si>
  <si>
    <t>г. Пенза.                                                                                                                                                                                                    28 - 30 августа 2015 года.</t>
  </si>
  <si>
    <t>г. Сергиев-Посад, московская область</t>
  </si>
  <si>
    <t>СК "Форсаж"</t>
  </si>
  <si>
    <t>Руленкова Полина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</si>
</sst>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28"/>
      <name val="Arial"/>
      <family val="2"/>
    </font>
    <font>
      <sz val="75"/>
      <name val="Arial"/>
      <family val="2"/>
    </font>
    <font>
      <sz val="10"/>
      <color indexed="63"/>
      <name val="Cambria"/>
      <family val="1"/>
    </font>
    <font>
      <sz val="75"/>
      <color indexed="63"/>
      <name val="Cambria"/>
      <family val="1"/>
    </font>
    <font>
      <sz val="28"/>
      <color indexed="63"/>
      <name val="Cambria"/>
      <family val="1"/>
    </font>
    <font>
      <sz val="12"/>
      <color indexed="63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75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sz val="35"/>
      <name val="Cambria"/>
      <family val="1"/>
    </font>
    <font>
      <sz val="35"/>
      <name val="Cambria"/>
      <family val="1"/>
    </font>
    <font>
      <sz val="12"/>
      <name val="Cambria"/>
      <family val="1"/>
    </font>
    <font>
      <sz val="16"/>
      <name val="Cambria"/>
      <family val="1"/>
    </font>
    <font>
      <b/>
      <sz val="78"/>
      <name val="Times New Roman"/>
      <family val="1"/>
    </font>
    <font>
      <b/>
      <u val="single"/>
      <sz val="78"/>
      <name val="Times New Roman"/>
      <family val="1"/>
    </font>
    <font>
      <sz val="78"/>
      <name val="Times New Roman"/>
      <family val="1"/>
    </font>
    <font>
      <b/>
      <i/>
      <sz val="78"/>
      <name val="Times New Roman"/>
      <family val="1"/>
    </font>
    <font>
      <b/>
      <i/>
      <vertAlign val="superscript"/>
      <sz val="78"/>
      <name val="Times New Roman"/>
      <family val="1"/>
    </font>
    <font>
      <sz val="45"/>
      <name val="Arial"/>
      <family val="2"/>
    </font>
    <font>
      <sz val="4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5000660419464"/>
      <name val="Cambria"/>
      <family val="1"/>
    </font>
    <font>
      <sz val="28"/>
      <color theme="1" tint="0.24995000660419464"/>
      <name val="Cambria"/>
      <family val="1"/>
    </font>
    <font>
      <sz val="12"/>
      <color theme="1" tint="0.24995000660419464"/>
      <name val="Cambria"/>
      <family val="1"/>
    </font>
    <font>
      <sz val="75"/>
      <color theme="1" tint="0.24995000660419464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DD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5" fillId="0" borderId="0" xfId="0" applyFont="1" applyAlignment="1">
      <alignment/>
    </xf>
    <xf numFmtId="0" fontId="65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 horizontal="left"/>
      <protection locked="0"/>
    </xf>
    <xf numFmtId="0" fontId="66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vertical="center" wrapText="1"/>
      <protection locked="0"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hidden="1" locked="0"/>
    </xf>
    <xf numFmtId="0" fontId="10" fillId="0" borderId="0" xfId="0" applyFont="1" applyBorder="1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 locked="0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 horizontal="left"/>
      <protection hidden="1"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hidden="1" locked="0"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hidden="1" locked="0"/>
    </xf>
    <xf numFmtId="0" fontId="10" fillId="0" borderId="0" xfId="0" applyFont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23" fillId="34" borderId="14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hidden="1"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Alignment="1" applyProtection="1">
      <alignment/>
      <protection locked="0"/>
    </xf>
    <xf numFmtId="0" fontId="12" fillId="33" borderId="0" xfId="0" applyFont="1" applyFill="1" applyAlignment="1">
      <alignment horizontal="left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/>
      <protection locked="0"/>
    </xf>
    <xf numFmtId="0" fontId="26" fillId="33" borderId="0" xfId="0" applyFont="1" applyFill="1" applyAlignment="1" applyProtection="1">
      <alignment horizontal="center" vertical="center" wrapText="1"/>
      <protection locked="0"/>
    </xf>
    <xf numFmtId="0" fontId="27" fillId="33" borderId="0" xfId="0" applyFont="1" applyFill="1" applyAlignment="1" applyProtection="1">
      <alignment horizontal="center" vertical="center" wrapText="1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7" fillId="33" borderId="22" xfId="0" applyFont="1" applyFill="1" applyBorder="1" applyAlignment="1" applyProtection="1">
      <alignment horizontal="center" vertical="center" wrapText="1"/>
      <protection locked="0"/>
    </xf>
    <xf numFmtId="0" fontId="27" fillId="33" borderId="23" xfId="0" applyFont="1" applyFill="1" applyBorder="1" applyAlignment="1" applyProtection="1">
      <alignment horizontal="center" vertical="center"/>
      <protection locked="0"/>
    </xf>
    <xf numFmtId="0" fontId="27" fillId="33" borderId="24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7" fillId="33" borderId="25" xfId="0" applyFont="1" applyFill="1" applyBorder="1" applyAlignment="1" applyProtection="1">
      <alignment horizontal="center" vertical="center" wrapText="1"/>
      <protection locked="0"/>
    </xf>
    <xf numFmtId="0" fontId="27" fillId="33" borderId="18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left" vertical="center"/>
      <protection locked="0"/>
    </xf>
    <xf numFmtId="0" fontId="27" fillId="33" borderId="23" xfId="0" applyFont="1" applyFill="1" applyBorder="1" applyAlignment="1" applyProtection="1">
      <alignment horizontal="left" vertical="center"/>
      <protection locked="0"/>
    </xf>
    <xf numFmtId="0" fontId="12" fillId="33" borderId="26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>
      <alignment/>
    </xf>
    <xf numFmtId="0" fontId="9" fillId="0" borderId="0" xfId="0" applyFont="1" applyAlignment="1" applyProtection="1">
      <alignment horizontal="center" vertical="center" wrapText="1"/>
      <protection locked="0"/>
    </xf>
    <xf numFmtId="0" fontId="27" fillId="33" borderId="28" xfId="0" applyFont="1" applyFill="1" applyBorder="1" applyAlignment="1" applyProtection="1">
      <alignment horizontal="center" vertical="center"/>
      <protection locked="0"/>
    </xf>
    <xf numFmtId="0" fontId="27" fillId="33" borderId="29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7" fillId="33" borderId="23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vertical="center" wrapText="1"/>
      <protection locked="0"/>
    </xf>
    <xf numFmtId="0" fontId="27" fillId="33" borderId="30" xfId="0" applyFont="1" applyFill="1" applyBorder="1" applyAlignment="1" applyProtection="1">
      <alignment horizontal="center" vertical="center" wrapText="1"/>
      <protection locked="0"/>
    </xf>
    <xf numFmtId="0" fontId="27" fillId="33" borderId="18" xfId="0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31" fillId="33" borderId="15" xfId="0" applyFont="1" applyFill="1" applyBorder="1" applyAlignment="1" applyProtection="1">
      <alignment horizontal="center" vertical="center"/>
      <protection locked="0"/>
    </xf>
    <xf numFmtId="0" fontId="31" fillId="33" borderId="18" xfId="0" applyFont="1" applyFill="1" applyBorder="1" applyAlignment="1" applyProtection="1">
      <alignment horizontal="center" vertical="center"/>
      <protection locked="0"/>
    </xf>
    <xf numFmtId="0" fontId="30" fillId="33" borderId="15" xfId="0" applyFont="1" applyFill="1" applyBorder="1" applyAlignment="1" applyProtection="1">
      <alignment horizontal="center" vertical="center"/>
      <protection locked="0"/>
    </xf>
    <xf numFmtId="0" fontId="31" fillId="33" borderId="10" xfId="0" applyFont="1" applyFill="1" applyBorder="1" applyAlignment="1" applyProtection="1">
      <alignment horizontal="center" vertical="center"/>
      <protection locked="0"/>
    </xf>
    <xf numFmtId="0" fontId="27" fillId="33" borderId="32" xfId="0" applyFont="1" applyFill="1" applyBorder="1" applyAlignment="1" applyProtection="1">
      <alignment horizontal="center" vertical="center"/>
      <protection locked="0"/>
    </xf>
    <xf numFmtId="0" fontId="27" fillId="33" borderId="15" xfId="0" applyFont="1" applyFill="1" applyBorder="1" applyAlignment="1" applyProtection="1">
      <alignment horizontal="left" vertical="center"/>
      <protection locked="0"/>
    </xf>
    <xf numFmtId="0" fontId="27" fillId="33" borderId="18" xfId="0" applyFont="1" applyFill="1" applyBorder="1" applyAlignment="1" applyProtection="1">
      <alignment horizontal="left" vertical="center"/>
      <protection locked="0"/>
    </xf>
    <xf numFmtId="0" fontId="27" fillId="33" borderId="33" xfId="0" applyFont="1" applyFill="1" applyBorder="1" applyAlignment="1" applyProtection="1">
      <alignment horizontal="center" vertical="center"/>
      <protection locked="0"/>
    </xf>
    <xf numFmtId="0" fontId="21" fillId="33" borderId="34" xfId="0" applyFont="1" applyFill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1" fillId="33" borderId="15" xfId="0" applyFont="1" applyFill="1" applyBorder="1" applyAlignment="1" applyProtection="1">
      <alignment horizontal="center" vertical="center" wrapText="1"/>
      <protection locked="0"/>
    </xf>
    <xf numFmtId="0" fontId="21" fillId="33" borderId="3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25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left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1" fillId="33" borderId="38" xfId="0" applyFont="1" applyFill="1" applyBorder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>
      <alignment horizontal="center" vertical="center" wrapText="1"/>
    </xf>
    <xf numFmtId="0" fontId="21" fillId="33" borderId="39" xfId="0" applyFont="1" applyFill="1" applyBorder="1" applyAlignment="1" applyProtection="1">
      <alignment horizontal="center" vertical="center" wrapText="1"/>
      <protection locked="0"/>
    </xf>
    <xf numFmtId="0" fontId="22" fillId="33" borderId="39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 applyProtection="1">
      <alignment horizontal="center" vertical="center" wrapText="1"/>
      <protection locked="0"/>
    </xf>
    <xf numFmtId="0" fontId="21" fillId="33" borderId="41" xfId="0" applyFont="1" applyFill="1" applyBorder="1" applyAlignment="1" applyProtection="1">
      <alignment horizontal="center" vertical="center" wrapText="1"/>
      <protection locked="0"/>
    </xf>
    <xf numFmtId="0" fontId="22" fillId="33" borderId="42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 applyProtection="1">
      <alignment horizontal="center" vertical="center" wrapText="1"/>
      <protection locked="0"/>
    </xf>
    <xf numFmtId="0" fontId="21" fillId="33" borderId="43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1952625</xdr:colOff>
      <xdr:row>0</xdr:row>
      <xdr:rowOff>571500</xdr:rowOff>
    </xdr:from>
    <xdr:to>
      <xdr:col>2</xdr:col>
      <xdr:colOff>1952625</xdr:colOff>
      <xdr:row>1</xdr:row>
      <xdr:rowOff>1790700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71500"/>
          <a:ext cx="5543550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9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11" name="Рисунок 15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1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15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17" name="Рисунок 35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19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21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2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25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2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27" name="Рисунок 48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2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29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3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1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3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11</xdr:col>
      <xdr:colOff>2324100</xdr:colOff>
      <xdr:row>1</xdr:row>
      <xdr:rowOff>142875</xdr:rowOff>
    </xdr:to>
    <xdr:pic>
      <xdr:nvPicPr>
        <xdr:cNvPr id="3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44862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5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IV35"/>
  <sheetViews>
    <sheetView tabSelected="1" zoomScale="20" zoomScaleNormal="20" zoomScalePageLayoutView="75" workbookViewId="0" topLeftCell="A4">
      <selection activeCell="E19" sqref="E19"/>
    </sheetView>
  </sheetViews>
  <sheetFormatPr defaultColWidth="9.140625" defaultRowHeight="12.75"/>
  <cols>
    <col min="1" max="1" width="31.57421875" style="4" customWidth="1"/>
    <col min="2" max="2" width="51.57421875" style="4" customWidth="1"/>
    <col min="3" max="3" width="158.421875" style="4" customWidth="1"/>
    <col min="4" max="4" width="27.00390625" style="4" customWidth="1"/>
    <col min="5" max="5" width="255.8515625" style="4" customWidth="1"/>
    <col min="6" max="6" width="193.57421875" style="4" customWidth="1"/>
    <col min="7" max="7" width="71.57421875" style="4" customWidth="1"/>
    <col min="8" max="8" width="23.00390625" style="4" customWidth="1"/>
    <col min="9" max="9" width="26.57421875" style="4" customWidth="1"/>
    <col min="10" max="10" width="23.00390625" style="4" customWidth="1"/>
    <col min="11" max="11" width="28.00390625" style="4" customWidth="1"/>
    <col min="12" max="12" width="39.421875" style="4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50" width="3.7109375" style="1" hidden="1" customWidth="1"/>
    <col min="251" max="251" width="5.00390625" style="1" hidden="1" customWidth="1"/>
    <col min="252" max="252" width="5.140625" style="1" hidden="1" customWidth="1"/>
    <col min="253" max="253" width="5.00390625" style="1" hidden="1" customWidth="1"/>
    <col min="254" max="254" width="7.00390625" style="1" hidden="1" customWidth="1"/>
    <col min="255" max="255" width="7.140625" style="1" hidden="1" customWidth="1"/>
    <col min="256" max="16384" width="9.140625" style="1" hidden="1" customWidth="1"/>
  </cols>
  <sheetData>
    <row r="1" spans="1:256" ht="295.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99"/>
      <c r="N1" s="16"/>
      <c r="O1" s="7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6"/>
      <c r="DY1" s="16"/>
      <c r="DZ1" s="16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8"/>
      <c r="ES1" s="18"/>
      <c r="ET1" s="18"/>
      <c r="EU1" s="18"/>
      <c r="EV1" s="18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94.25" customHeight="1">
      <c r="A2" s="101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63"/>
      <c r="M2" s="100"/>
      <c r="N2" s="16"/>
      <c r="O2" s="19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6"/>
      <c r="DY2" s="16"/>
      <c r="DZ2" s="16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8"/>
      <c r="ES2" s="18"/>
      <c r="ET2" s="18"/>
      <c r="EU2" s="18"/>
      <c r="EV2" s="18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87.75" customHeight="1">
      <c r="A3" s="101" t="s">
        <v>25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64"/>
      <c r="M3" s="100"/>
      <c r="N3" s="16"/>
      <c r="O3" s="20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6"/>
      <c r="DY3" s="16"/>
      <c r="DZ3" s="16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8"/>
      <c r="ES3" s="18"/>
      <c r="ET3" s="18"/>
      <c r="EU3" s="18"/>
      <c r="EV3" s="18"/>
      <c r="EW3" s="17"/>
      <c r="EX3" s="17"/>
      <c r="EY3" s="17"/>
      <c r="EZ3" s="17"/>
      <c r="FA3" s="17"/>
      <c r="FB3" s="17"/>
      <c r="FC3" s="17"/>
      <c r="FD3" s="21"/>
      <c r="FE3" s="21"/>
      <c r="FF3" s="21"/>
      <c r="FG3" s="22"/>
      <c r="FH3" s="22"/>
      <c r="FI3" s="22"/>
      <c r="FJ3" s="22"/>
      <c r="FK3" s="23"/>
      <c r="FL3" s="23"/>
      <c r="FM3" s="23"/>
      <c r="FN3" s="23"/>
      <c r="FO3" s="23"/>
      <c r="FP3" s="23" t="s">
        <v>15</v>
      </c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17"/>
    </row>
    <row r="4" spans="1:256" s="5" customFormat="1" ht="93.75" customHeight="1">
      <c r="A4" s="102" t="s">
        <v>65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0"/>
      <c r="N4" s="24"/>
      <c r="O4" s="25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4"/>
      <c r="DY4" s="24"/>
      <c r="DZ4" s="24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5"/>
      <c r="ES4" s="25"/>
      <c r="ET4" s="25"/>
      <c r="EU4" s="25"/>
      <c r="EV4" s="25"/>
      <c r="EW4" s="26"/>
      <c r="EX4" s="26"/>
      <c r="EY4" s="26"/>
      <c r="EZ4" s="26"/>
      <c r="FA4" s="26"/>
      <c r="FB4" s="26"/>
      <c r="FC4" s="26"/>
      <c r="FD4" s="27"/>
      <c r="FE4" s="27" t="s">
        <v>6</v>
      </c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 t="s">
        <v>7</v>
      </c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 t="s">
        <v>8</v>
      </c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 t="s">
        <v>9</v>
      </c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8"/>
      <c r="IS4" s="27"/>
      <c r="IT4" s="27"/>
      <c r="IU4" s="27"/>
      <c r="IV4" s="26"/>
    </row>
    <row r="5" spans="1:256" s="5" customFormat="1" ht="96.75">
      <c r="A5" s="103" t="s">
        <v>62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29"/>
      <c r="N5" s="24"/>
      <c r="O5" s="30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4"/>
      <c r="DY5" s="24"/>
      <c r="DZ5" s="24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5"/>
      <c r="ES5" s="25"/>
      <c r="ET5" s="25"/>
      <c r="EU5" s="25"/>
      <c r="EV5" s="25"/>
      <c r="EW5" s="26"/>
      <c r="EX5" s="26"/>
      <c r="EY5" s="26"/>
      <c r="EZ5" s="26"/>
      <c r="FA5" s="26"/>
      <c r="FB5" s="26"/>
      <c r="FC5" s="26"/>
      <c r="FD5" s="27">
        <v>1</v>
      </c>
      <c r="FE5" s="27">
        <v>2</v>
      </c>
      <c r="FF5" s="27">
        <v>3</v>
      </c>
      <c r="FG5" s="27">
        <v>4</v>
      </c>
      <c r="FH5" s="27">
        <v>5</v>
      </c>
      <c r="FI5" s="27">
        <v>6</v>
      </c>
      <c r="FJ5" s="27">
        <v>7</v>
      </c>
      <c r="FK5" s="27">
        <v>8</v>
      </c>
      <c r="FL5" s="27">
        <v>9</v>
      </c>
      <c r="FM5" s="27">
        <v>10</v>
      </c>
      <c r="FN5" s="27">
        <v>11</v>
      </c>
      <c r="FO5" s="27">
        <v>12</v>
      </c>
      <c r="FP5" s="27">
        <v>13</v>
      </c>
      <c r="FQ5" s="27">
        <v>14</v>
      </c>
      <c r="FR5" s="27">
        <v>15</v>
      </c>
      <c r="FS5" s="27">
        <v>16</v>
      </c>
      <c r="FT5" s="27">
        <v>17</v>
      </c>
      <c r="FU5" s="27">
        <v>18</v>
      </c>
      <c r="FV5" s="27">
        <v>19</v>
      </c>
      <c r="FW5" s="27">
        <v>20</v>
      </c>
      <c r="FX5" s="27">
        <v>21</v>
      </c>
      <c r="FY5" s="27" t="s">
        <v>4</v>
      </c>
      <c r="FZ5" s="27" t="s">
        <v>18</v>
      </c>
      <c r="GA5" s="27">
        <v>1</v>
      </c>
      <c r="GB5" s="27">
        <v>2</v>
      </c>
      <c r="GC5" s="27">
        <v>3</v>
      </c>
      <c r="GD5" s="27">
        <v>4</v>
      </c>
      <c r="GE5" s="27">
        <v>5</v>
      </c>
      <c r="GF5" s="27">
        <v>6</v>
      </c>
      <c r="GG5" s="27">
        <v>7</v>
      </c>
      <c r="GH5" s="27">
        <v>8</v>
      </c>
      <c r="GI5" s="27">
        <v>9</v>
      </c>
      <c r="GJ5" s="27">
        <v>10</v>
      </c>
      <c r="GK5" s="27">
        <v>11</v>
      </c>
      <c r="GL5" s="27">
        <v>12</v>
      </c>
      <c r="GM5" s="27">
        <v>13</v>
      </c>
      <c r="GN5" s="27">
        <v>14</v>
      </c>
      <c r="GO5" s="27">
        <v>15</v>
      </c>
      <c r="GP5" s="27">
        <v>16</v>
      </c>
      <c r="GQ5" s="27">
        <v>17</v>
      </c>
      <c r="GR5" s="27">
        <v>18</v>
      </c>
      <c r="GS5" s="27">
        <v>19</v>
      </c>
      <c r="GT5" s="27">
        <v>20</v>
      </c>
      <c r="GU5" s="27">
        <v>21</v>
      </c>
      <c r="GV5" s="27" t="s">
        <v>5</v>
      </c>
      <c r="GW5" s="27" t="s">
        <v>17</v>
      </c>
      <c r="GX5" s="27">
        <v>1</v>
      </c>
      <c r="GY5" s="27">
        <v>2</v>
      </c>
      <c r="GZ5" s="27">
        <v>3</v>
      </c>
      <c r="HA5" s="27">
        <v>4</v>
      </c>
      <c r="HB5" s="27">
        <v>5</v>
      </c>
      <c r="HC5" s="27">
        <v>6</v>
      </c>
      <c r="HD5" s="27">
        <v>7</v>
      </c>
      <c r="HE5" s="27">
        <v>8</v>
      </c>
      <c r="HF5" s="27">
        <v>9</v>
      </c>
      <c r="HG5" s="27">
        <v>10</v>
      </c>
      <c r="HH5" s="27">
        <v>11</v>
      </c>
      <c r="HI5" s="27">
        <v>12</v>
      </c>
      <c r="HJ5" s="27">
        <v>13</v>
      </c>
      <c r="HK5" s="27">
        <v>14</v>
      </c>
      <c r="HL5" s="27">
        <v>15</v>
      </c>
      <c r="HM5" s="27">
        <v>16</v>
      </c>
      <c r="HN5" s="27">
        <v>17</v>
      </c>
      <c r="HO5" s="27">
        <v>18</v>
      </c>
      <c r="HP5" s="27">
        <v>19</v>
      </c>
      <c r="HQ5" s="27">
        <v>20</v>
      </c>
      <c r="HR5" s="27">
        <v>21</v>
      </c>
      <c r="HS5" s="27" t="s">
        <v>4</v>
      </c>
      <c r="HT5" s="27" t="s">
        <v>16</v>
      </c>
      <c r="HU5" s="27">
        <v>1</v>
      </c>
      <c r="HV5" s="27">
        <v>2</v>
      </c>
      <c r="HW5" s="27">
        <v>3</v>
      </c>
      <c r="HX5" s="27">
        <v>4</v>
      </c>
      <c r="HY5" s="27">
        <v>5</v>
      </c>
      <c r="HZ5" s="27">
        <v>6</v>
      </c>
      <c r="IA5" s="27">
        <v>7</v>
      </c>
      <c r="IB5" s="27">
        <v>8</v>
      </c>
      <c r="IC5" s="27">
        <v>9</v>
      </c>
      <c r="ID5" s="27">
        <v>10</v>
      </c>
      <c r="IE5" s="27">
        <v>11</v>
      </c>
      <c r="IF5" s="27">
        <v>12</v>
      </c>
      <c r="IG5" s="27">
        <v>13</v>
      </c>
      <c r="IH5" s="27">
        <v>14</v>
      </c>
      <c r="II5" s="27">
        <v>15</v>
      </c>
      <c r="IJ5" s="27">
        <v>16</v>
      </c>
      <c r="IK5" s="27">
        <v>17</v>
      </c>
      <c r="IL5" s="27">
        <v>18</v>
      </c>
      <c r="IM5" s="27">
        <v>19</v>
      </c>
      <c r="IN5" s="27">
        <v>20</v>
      </c>
      <c r="IO5" s="27">
        <v>21</v>
      </c>
      <c r="IP5" s="27" t="s">
        <v>4</v>
      </c>
      <c r="IQ5" s="27" t="s">
        <v>16</v>
      </c>
      <c r="IR5" s="28">
        <f>COUNT(FD5:IQ5)</f>
        <v>84</v>
      </c>
      <c r="IS5" s="27" t="s">
        <v>11</v>
      </c>
      <c r="IT5" s="27" t="s">
        <v>12</v>
      </c>
      <c r="IU5" s="31" t="s">
        <v>10</v>
      </c>
      <c r="IV5" s="26"/>
    </row>
    <row r="6" spans="1:256" ht="16.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3"/>
      <c r="L6" s="34"/>
      <c r="M6" s="35"/>
      <c r="N6" s="16"/>
      <c r="O6" s="3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6"/>
      <c r="DY6" s="16"/>
      <c r="DZ6" s="16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8"/>
      <c r="ES6" s="18"/>
      <c r="ET6" s="18"/>
      <c r="EU6" s="18"/>
      <c r="EV6" s="18"/>
      <c r="EW6" s="17"/>
      <c r="EX6" s="17"/>
      <c r="EY6" s="17"/>
      <c r="EZ6" s="17"/>
      <c r="FA6" s="17"/>
      <c r="FB6" s="17"/>
      <c r="FC6" s="17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37"/>
      <c r="IS6" s="23"/>
      <c r="IT6" s="23"/>
      <c r="IU6" s="38"/>
      <c r="IV6" s="17"/>
    </row>
    <row r="7" spans="1:256" ht="44.25" customHeight="1" thickBot="1">
      <c r="A7" s="94" t="s">
        <v>31</v>
      </c>
      <c r="B7" s="96" t="s">
        <v>0</v>
      </c>
      <c r="C7" s="96" t="s">
        <v>32</v>
      </c>
      <c r="D7" s="94" t="s">
        <v>26</v>
      </c>
      <c r="E7" s="94" t="s">
        <v>23</v>
      </c>
      <c r="F7" s="94" t="s">
        <v>24</v>
      </c>
      <c r="G7" s="94" t="s">
        <v>1</v>
      </c>
      <c r="H7" s="115" t="s">
        <v>2</v>
      </c>
      <c r="I7" s="116"/>
      <c r="J7" s="115" t="s">
        <v>3</v>
      </c>
      <c r="K7" s="117"/>
      <c r="L7" s="94" t="s">
        <v>27</v>
      </c>
      <c r="M7" s="104" t="s">
        <v>13</v>
      </c>
      <c r="N7" s="16"/>
      <c r="O7" s="39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6"/>
      <c r="DY7" s="16"/>
      <c r="DZ7" s="16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8"/>
      <c r="ES7" s="18"/>
      <c r="ET7" s="18"/>
      <c r="EU7" s="18"/>
      <c r="EV7" s="18"/>
      <c r="EW7" s="17"/>
      <c r="EX7" s="17"/>
      <c r="EY7" s="17"/>
      <c r="EZ7" s="18"/>
      <c r="FA7" s="17"/>
      <c r="FB7" s="17"/>
      <c r="FC7" s="17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37"/>
      <c r="IS7" s="23"/>
      <c r="IT7" s="23"/>
      <c r="IU7" s="23"/>
      <c r="IV7" s="17"/>
    </row>
    <row r="8" spans="1:256" ht="45" customHeight="1">
      <c r="A8" s="95"/>
      <c r="B8" s="97"/>
      <c r="C8" s="97"/>
      <c r="D8" s="95"/>
      <c r="E8" s="95"/>
      <c r="F8" s="114"/>
      <c r="G8" s="95"/>
      <c r="H8" s="107" t="s">
        <v>10</v>
      </c>
      <c r="I8" s="109" t="s">
        <v>22</v>
      </c>
      <c r="J8" s="111" t="s">
        <v>10</v>
      </c>
      <c r="K8" s="112" t="s">
        <v>22</v>
      </c>
      <c r="L8" s="95"/>
      <c r="M8" s="105"/>
      <c r="N8" s="16"/>
      <c r="O8" s="39"/>
      <c r="P8" s="17"/>
      <c r="Q8" s="17" t="s">
        <v>6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 t="s">
        <v>7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 t="s">
        <v>8</v>
      </c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 t="s">
        <v>9</v>
      </c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6"/>
      <c r="DY8" s="16"/>
      <c r="DZ8" s="16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8"/>
      <c r="ES8" s="18">
        <v>1</v>
      </c>
      <c r="ET8" s="18">
        <v>2</v>
      </c>
      <c r="EU8" s="18"/>
      <c r="EV8" s="18"/>
      <c r="EW8" s="17"/>
      <c r="EX8" s="17"/>
      <c r="EY8" s="17"/>
      <c r="EZ8" s="17"/>
      <c r="FA8" s="17"/>
      <c r="FB8" s="17"/>
      <c r="FC8" s="17"/>
      <c r="FD8" s="21"/>
      <c r="FE8" s="21"/>
      <c r="FF8" s="21"/>
      <c r="FG8" s="22"/>
      <c r="FH8" s="22"/>
      <c r="FI8" s="22"/>
      <c r="FJ8" s="22"/>
      <c r="FK8" s="23"/>
      <c r="FL8" s="23"/>
      <c r="FM8" s="23"/>
      <c r="FN8" s="23"/>
      <c r="FO8" s="23"/>
      <c r="FP8" s="23" t="s">
        <v>15</v>
      </c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17"/>
    </row>
    <row r="9" spans="1:256" ht="141" customHeight="1" thickBot="1">
      <c r="A9" s="95"/>
      <c r="B9" s="98"/>
      <c r="C9" s="98"/>
      <c r="D9" s="95"/>
      <c r="E9" s="95"/>
      <c r="F9" s="114"/>
      <c r="G9" s="95"/>
      <c r="H9" s="108"/>
      <c r="I9" s="110"/>
      <c r="J9" s="108"/>
      <c r="K9" s="113"/>
      <c r="L9" s="95"/>
      <c r="M9" s="106"/>
      <c r="N9" s="16"/>
      <c r="O9" s="40"/>
      <c r="P9" s="17">
        <v>1</v>
      </c>
      <c r="Q9" s="17">
        <v>2</v>
      </c>
      <c r="R9" s="17">
        <v>3</v>
      </c>
      <c r="S9" s="17">
        <v>4</v>
      </c>
      <c r="T9" s="17">
        <v>5</v>
      </c>
      <c r="U9" s="17">
        <v>6</v>
      </c>
      <c r="V9" s="17">
        <v>7</v>
      </c>
      <c r="W9" s="17">
        <v>8</v>
      </c>
      <c r="X9" s="17">
        <v>9</v>
      </c>
      <c r="Y9" s="17">
        <v>10</v>
      </c>
      <c r="Z9" s="17">
        <v>11</v>
      </c>
      <c r="AA9" s="17">
        <v>12</v>
      </c>
      <c r="AB9" s="17">
        <v>13</v>
      </c>
      <c r="AC9" s="17">
        <v>14</v>
      </c>
      <c r="AD9" s="17">
        <v>15</v>
      </c>
      <c r="AE9" s="17">
        <v>16</v>
      </c>
      <c r="AF9" s="17">
        <v>17</v>
      </c>
      <c r="AG9" s="17">
        <v>18</v>
      </c>
      <c r="AH9" s="17">
        <v>19</v>
      </c>
      <c r="AI9" s="17">
        <v>20</v>
      </c>
      <c r="AJ9" s="17">
        <v>21</v>
      </c>
      <c r="AK9" s="17" t="s">
        <v>4</v>
      </c>
      <c r="AL9" s="17"/>
      <c r="AM9" s="17">
        <v>1</v>
      </c>
      <c r="AN9" s="17">
        <v>2</v>
      </c>
      <c r="AO9" s="17">
        <v>3</v>
      </c>
      <c r="AP9" s="17">
        <v>4</v>
      </c>
      <c r="AQ9" s="17">
        <v>5</v>
      </c>
      <c r="AR9" s="17">
        <v>6</v>
      </c>
      <c r="AS9" s="17">
        <v>7</v>
      </c>
      <c r="AT9" s="17">
        <v>8</v>
      </c>
      <c r="AU9" s="17">
        <v>9</v>
      </c>
      <c r="AV9" s="17">
        <v>10</v>
      </c>
      <c r="AW9" s="17">
        <v>11</v>
      </c>
      <c r="AX9" s="17">
        <v>12</v>
      </c>
      <c r="AY9" s="17">
        <v>13</v>
      </c>
      <c r="AZ9" s="17">
        <v>14</v>
      </c>
      <c r="BA9" s="17">
        <v>15</v>
      </c>
      <c r="BB9" s="17">
        <v>16</v>
      </c>
      <c r="BC9" s="17">
        <v>17</v>
      </c>
      <c r="BD9" s="17">
        <v>18</v>
      </c>
      <c r="BE9" s="17">
        <v>19</v>
      </c>
      <c r="BF9" s="17">
        <v>20</v>
      </c>
      <c r="BG9" s="17"/>
      <c r="BH9" s="17" t="s">
        <v>5</v>
      </c>
      <c r="BI9" s="17"/>
      <c r="BJ9" s="17">
        <v>1</v>
      </c>
      <c r="BK9" s="17">
        <v>2</v>
      </c>
      <c r="BL9" s="17">
        <v>3</v>
      </c>
      <c r="BM9" s="17">
        <v>4</v>
      </c>
      <c r="BN9" s="17">
        <v>5</v>
      </c>
      <c r="BO9" s="17">
        <v>6</v>
      </c>
      <c r="BP9" s="17">
        <v>7</v>
      </c>
      <c r="BQ9" s="17">
        <v>8</v>
      </c>
      <c r="BR9" s="17">
        <v>9</v>
      </c>
      <c r="BS9" s="17">
        <v>10</v>
      </c>
      <c r="BT9" s="17">
        <v>11</v>
      </c>
      <c r="BU9" s="17">
        <v>12</v>
      </c>
      <c r="BV9" s="17">
        <v>13</v>
      </c>
      <c r="BW9" s="17">
        <v>14</v>
      </c>
      <c r="BX9" s="17">
        <v>15</v>
      </c>
      <c r="BY9" s="17">
        <v>16</v>
      </c>
      <c r="BZ9" s="17">
        <v>17</v>
      </c>
      <c r="CA9" s="17">
        <v>18</v>
      </c>
      <c r="CB9" s="17">
        <v>19</v>
      </c>
      <c r="CC9" s="17">
        <v>20</v>
      </c>
      <c r="CD9" s="17">
        <v>21</v>
      </c>
      <c r="CE9" s="17">
        <v>22</v>
      </c>
      <c r="CF9" s="17">
        <v>23</v>
      </c>
      <c r="CG9" s="17">
        <v>24</v>
      </c>
      <c r="CH9" s="17">
        <v>25</v>
      </c>
      <c r="CI9" s="17">
        <v>26</v>
      </c>
      <c r="CJ9" s="17">
        <v>27</v>
      </c>
      <c r="CK9" s="17">
        <v>28</v>
      </c>
      <c r="CL9" s="17">
        <v>29</v>
      </c>
      <c r="CM9" s="17">
        <v>30</v>
      </c>
      <c r="CN9" s="17">
        <v>31</v>
      </c>
      <c r="CO9" s="17">
        <v>32</v>
      </c>
      <c r="CP9" s="17">
        <v>33</v>
      </c>
      <c r="CQ9" s="17">
        <v>34</v>
      </c>
      <c r="CR9" s="17">
        <v>35</v>
      </c>
      <c r="CS9" s="17">
        <v>36</v>
      </c>
      <c r="CT9" s="17">
        <v>37</v>
      </c>
      <c r="CU9" s="17">
        <v>38</v>
      </c>
      <c r="CV9" s="17">
        <v>39</v>
      </c>
      <c r="CW9" s="17">
        <v>40</v>
      </c>
      <c r="CX9" s="17"/>
      <c r="CY9" s="17"/>
      <c r="CZ9" s="17"/>
      <c r="DA9" s="17">
        <v>1</v>
      </c>
      <c r="DB9" s="17">
        <v>2</v>
      </c>
      <c r="DC9" s="17">
        <v>3</v>
      </c>
      <c r="DD9" s="17">
        <v>4</v>
      </c>
      <c r="DE9" s="17">
        <v>5</v>
      </c>
      <c r="DF9" s="17">
        <v>6</v>
      </c>
      <c r="DG9" s="17">
        <v>7</v>
      </c>
      <c r="DH9" s="17">
        <v>8</v>
      </c>
      <c r="DI9" s="17">
        <v>9</v>
      </c>
      <c r="DJ9" s="17">
        <v>10</v>
      </c>
      <c r="DK9" s="17">
        <v>11</v>
      </c>
      <c r="DL9" s="17">
        <v>12</v>
      </c>
      <c r="DM9" s="17">
        <v>13</v>
      </c>
      <c r="DN9" s="17">
        <v>14</v>
      </c>
      <c r="DO9" s="17">
        <v>15</v>
      </c>
      <c r="DP9" s="17">
        <v>16</v>
      </c>
      <c r="DQ9" s="17">
        <v>17</v>
      </c>
      <c r="DR9" s="17">
        <v>18</v>
      </c>
      <c r="DS9" s="17">
        <v>19</v>
      </c>
      <c r="DT9" s="17">
        <v>20</v>
      </c>
      <c r="DU9" s="17">
        <v>21</v>
      </c>
      <c r="DV9" s="17">
        <v>22</v>
      </c>
      <c r="DW9" s="17">
        <v>23</v>
      </c>
      <c r="DX9" s="17">
        <v>24</v>
      </c>
      <c r="DY9" s="17">
        <v>25</v>
      </c>
      <c r="DZ9" s="17">
        <v>26</v>
      </c>
      <c r="EA9" s="17">
        <v>27</v>
      </c>
      <c r="EB9" s="17">
        <v>28</v>
      </c>
      <c r="EC9" s="17">
        <v>29</v>
      </c>
      <c r="ED9" s="17">
        <v>30</v>
      </c>
      <c r="EE9" s="17">
        <v>31</v>
      </c>
      <c r="EF9" s="17">
        <v>32</v>
      </c>
      <c r="EG9" s="17">
        <v>33</v>
      </c>
      <c r="EH9" s="17">
        <v>34</v>
      </c>
      <c r="EI9" s="17">
        <v>35</v>
      </c>
      <c r="EJ9" s="17">
        <v>36</v>
      </c>
      <c r="EK9" s="17">
        <v>37</v>
      </c>
      <c r="EL9" s="17">
        <v>38</v>
      </c>
      <c r="EM9" s="17">
        <v>39</v>
      </c>
      <c r="EN9" s="17">
        <v>40</v>
      </c>
      <c r="EO9" s="17"/>
      <c r="EP9" s="17"/>
      <c r="EQ9" s="17"/>
      <c r="ER9" s="18"/>
      <c r="ES9" s="18"/>
      <c r="ET9" s="18"/>
      <c r="EU9" s="18"/>
      <c r="EV9" s="18" t="s">
        <v>14</v>
      </c>
      <c r="EW9" s="17" t="s">
        <v>11</v>
      </c>
      <c r="EX9" s="17" t="s">
        <v>12</v>
      </c>
      <c r="EY9" s="41" t="s">
        <v>10</v>
      </c>
      <c r="EZ9" s="17"/>
      <c r="FA9" s="17" t="s">
        <v>19</v>
      </c>
      <c r="FB9" s="17" t="s">
        <v>20</v>
      </c>
      <c r="FC9" s="17"/>
      <c r="FD9" s="23"/>
      <c r="FE9" s="23" t="s">
        <v>6</v>
      </c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 t="s">
        <v>7</v>
      </c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 t="s">
        <v>8</v>
      </c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 t="s">
        <v>9</v>
      </c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37"/>
      <c r="IS9" s="23"/>
      <c r="IT9" s="23"/>
      <c r="IU9" s="23"/>
      <c r="IV9" s="23"/>
    </row>
    <row r="10" spans="1:256" s="3" customFormat="1" ht="99">
      <c r="A10" s="65">
        <v>1</v>
      </c>
      <c r="B10" s="79">
        <v>99</v>
      </c>
      <c r="C10" s="72" t="s">
        <v>57</v>
      </c>
      <c r="D10" s="89" t="s">
        <v>29</v>
      </c>
      <c r="E10" s="80" t="s">
        <v>47</v>
      </c>
      <c r="F10" s="66" t="s">
        <v>37</v>
      </c>
      <c r="G10" s="65" t="s">
        <v>40</v>
      </c>
      <c r="H10" s="45">
        <v>1</v>
      </c>
      <c r="I10" s="74">
        <v>25</v>
      </c>
      <c r="J10" s="43">
        <v>1</v>
      </c>
      <c r="K10" s="44">
        <v>25</v>
      </c>
      <c r="L10" s="42">
        <f aca="true" t="shared" si="0" ref="L10:L21">SUM(I10+K10)</f>
        <v>50</v>
      </c>
      <c r="M10" s="46">
        <f aca="true" t="shared" si="1" ref="M10:M18">I10+K10</f>
        <v>50</v>
      </c>
      <c r="N10" s="47"/>
      <c r="O10" s="48"/>
      <c r="P10" s="47">
        <f aca="true" t="shared" si="2" ref="P10:P18">IF(H10=1,25,0)</f>
        <v>25</v>
      </c>
      <c r="Q10" s="47">
        <f aca="true" t="shared" si="3" ref="Q10:Q18">IF(H10=2,22,0)</f>
        <v>0</v>
      </c>
      <c r="R10" s="47">
        <f aca="true" t="shared" si="4" ref="R10:R18">IF(H10=3,20,0)</f>
        <v>0</v>
      </c>
      <c r="S10" s="47">
        <f aca="true" t="shared" si="5" ref="S10:S18">IF(H10=4,18,0)</f>
        <v>0</v>
      </c>
      <c r="T10" s="47">
        <f aca="true" t="shared" si="6" ref="T10:T18">IF(H10=5,16,0)</f>
        <v>0</v>
      </c>
      <c r="U10" s="47">
        <f aca="true" t="shared" si="7" ref="U10:U18">IF(H10=6,15,0)</f>
        <v>0</v>
      </c>
      <c r="V10" s="47">
        <f aca="true" t="shared" si="8" ref="V10:V18">IF(H10=7,14,0)</f>
        <v>0</v>
      </c>
      <c r="W10" s="47">
        <f aca="true" t="shared" si="9" ref="W10:W18">IF(H10=8,13,0)</f>
        <v>0</v>
      </c>
      <c r="X10" s="47">
        <f aca="true" t="shared" si="10" ref="X10:X18">IF(H10=9,12,0)</f>
        <v>0</v>
      </c>
      <c r="Y10" s="47">
        <f aca="true" t="shared" si="11" ref="Y10:Y18">IF(H10=10,11,0)</f>
        <v>0</v>
      </c>
      <c r="Z10" s="47">
        <f aca="true" t="shared" si="12" ref="Z10:Z18">IF(H10=11,10,0)</f>
        <v>0</v>
      </c>
      <c r="AA10" s="47">
        <f aca="true" t="shared" si="13" ref="AA10:AA18">IF(H10=12,9,0)</f>
        <v>0</v>
      </c>
      <c r="AB10" s="47">
        <f aca="true" t="shared" si="14" ref="AB10:AB18">IF(H10=13,8,0)</f>
        <v>0</v>
      </c>
      <c r="AC10" s="47">
        <f aca="true" t="shared" si="15" ref="AC10:AC18">IF(H10=14,7,0)</f>
        <v>0</v>
      </c>
      <c r="AD10" s="47">
        <f aca="true" t="shared" si="16" ref="AD10:AD18">IF(H10=15,6,0)</f>
        <v>0</v>
      </c>
      <c r="AE10" s="47">
        <f aca="true" t="shared" si="17" ref="AE10:AE18">IF(H10=16,5,0)</f>
        <v>0</v>
      </c>
      <c r="AF10" s="47">
        <f aca="true" t="shared" si="18" ref="AF10:AF18">IF(H10=17,4,0)</f>
        <v>0</v>
      </c>
      <c r="AG10" s="47">
        <f aca="true" t="shared" si="19" ref="AG10:AG18">IF(H10=18,3,0)</f>
        <v>0</v>
      </c>
      <c r="AH10" s="47">
        <f aca="true" t="shared" si="20" ref="AH10:AH18">IF(H10=19,2,0)</f>
        <v>0</v>
      </c>
      <c r="AI10" s="47">
        <f aca="true" t="shared" si="21" ref="AI10:AI18">IF(H10=20,1,0)</f>
        <v>0</v>
      </c>
      <c r="AJ10" s="47">
        <f aca="true" t="shared" si="22" ref="AJ10:AJ18">IF(H10&gt;20,0,0)</f>
        <v>0</v>
      </c>
      <c r="AK10" s="47">
        <f aca="true" t="shared" si="23" ref="AK10:AK18">IF(H10="сх",0,0)</f>
        <v>0</v>
      </c>
      <c r="AL10" s="47">
        <f aca="true" t="shared" si="24" ref="AL10:AL18">SUM(P10:AJ10)</f>
        <v>25</v>
      </c>
      <c r="AM10" s="47">
        <f aca="true" t="shared" si="25" ref="AM10:AM18">IF(J10=1,25,0)</f>
        <v>25</v>
      </c>
      <c r="AN10" s="47">
        <f aca="true" t="shared" si="26" ref="AN10:AN18">IF(J10=2,22,0)</f>
        <v>0</v>
      </c>
      <c r="AO10" s="47">
        <f aca="true" t="shared" si="27" ref="AO10:AO18">IF(J10=3,20,0)</f>
        <v>0</v>
      </c>
      <c r="AP10" s="47">
        <f aca="true" t="shared" si="28" ref="AP10:AP18">IF(J10=4,18,0)</f>
        <v>0</v>
      </c>
      <c r="AQ10" s="47">
        <f aca="true" t="shared" si="29" ref="AQ10:AQ18">IF(J10=5,16,0)</f>
        <v>0</v>
      </c>
      <c r="AR10" s="47">
        <f aca="true" t="shared" si="30" ref="AR10:AR18">IF(J10=6,15,0)</f>
        <v>0</v>
      </c>
      <c r="AS10" s="47">
        <f aca="true" t="shared" si="31" ref="AS10:AS18">IF(J10=7,14,0)</f>
        <v>0</v>
      </c>
      <c r="AT10" s="47">
        <f aca="true" t="shared" si="32" ref="AT10:AT18">IF(J10=8,13,0)</f>
        <v>0</v>
      </c>
      <c r="AU10" s="47">
        <f aca="true" t="shared" si="33" ref="AU10:AU18">IF(J10=9,12,0)</f>
        <v>0</v>
      </c>
      <c r="AV10" s="47">
        <f aca="true" t="shared" si="34" ref="AV10:AV18">IF(J10=10,11,0)</f>
        <v>0</v>
      </c>
      <c r="AW10" s="47">
        <f aca="true" t="shared" si="35" ref="AW10:AW18">IF(J10=11,10,0)</f>
        <v>0</v>
      </c>
      <c r="AX10" s="47">
        <f aca="true" t="shared" si="36" ref="AX10:AX18">IF(J10=12,9,0)</f>
        <v>0</v>
      </c>
      <c r="AY10" s="47">
        <f aca="true" t="shared" si="37" ref="AY10:AY18">IF(J10=13,8,0)</f>
        <v>0</v>
      </c>
      <c r="AZ10" s="47">
        <f aca="true" t="shared" si="38" ref="AZ10:AZ18">IF(J10=14,7,0)</f>
        <v>0</v>
      </c>
      <c r="BA10" s="47">
        <f aca="true" t="shared" si="39" ref="BA10:BA18">IF(J10=15,6,0)</f>
        <v>0</v>
      </c>
      <c r="BB10" s="47">
        <f aca="true" t="shared" si="40" ref="BB10:BB18">IF(J10=16,5,0)</f>
        <v>0</v>
      </c>
      <c r="BC10" s="47">
        <f aca="true" t="shared" si="41" ref="BC10:BC18">IF(J10=17,4,0)</f>
        <v>0</v>
      </c>
      <c r="BD10" s="47">
        <f aca="true" t="shared" si="42" ref="BD10:BD18">IF(J10=18,3,0)</f>
        <v>0</v>
      </c>
      <c r="BE10" s="47">
        <f aca="true" t="shared" si="43" ref="BE10:BE18">IF(J10=19,2,0)</f>
        <v>0</v>
      </c>
      <c r="BF10" s="47">
        <f aca="true" t="shared" si="44" ref="BF10:BF18">IF(J10=20,1,0)</f>
        <v>0</v>
      </c>
      <c r="BG10" s="47">
        <f aca="true" t="shared" si="45" ref="BG10:BG18">IF(J10&gt;20,0,0)</f>
        <v>0</v>
      </c>
      <c r="BH10" s="47">
        <f aca="true" t="shared" si="46" ref="BH10:BH18">IF(J10="сх",0,0)</f>
        <v>0</v>
      </c>
      <c r="BI10" s="47">
        <f aca="true" t="shared" si="47" ref="BI10:BI18">SUM(AM10:BG10)</f>
        <v>25</v>
      </c>
      <c r="BJ10" s="47">
        <f aca="true" t="shared" si="48" ref="BJ10:BJ18">IF(H10=1,45,0)</f>
        <v>45</v>
      </c>
      <c r="BK10" s="47">
        <f aca="true" t="shared" si="49" ref="BK10:BK18">IF(H10=2,42,0)</f>
        <v>0</v>
      </c>
      <c r="BL10" s="47">
        <f aca="true" t="shared" si="50" ref="BL10:BL18">IF(H10=3,40,0)</f>
        <v>0</v>
      </c>
      <c r="BM10" s="47">
        <f aca="true" t="shared" si="51" ref="BM10:BM18">IF(H10=4,38,0)</f>
        <v>0</v>
      </c>
      <c r="BN10" s="47">
        <f aca="true" t="shared" si="52" ref="BN10:BN18">IF(H10=5,36,0)</f>
        <v>0</v>
      </c>
      <c r="BO10" s="47">
        <f aca="true" t="shared" si="53" ref="BO10:BO18">IF(H10=6,35,0)</f>
        <v>0</v>
      </c>
      <c r="BP10" s="47">
        <f aca="true" t="shared" si="54" ref="BP10:BP18">IF(H10=7,34,0)</f>
        <v>0</v>
      </c>
      <c r="BQ10" s="47">
        <f aca="true" t="shared" si="55" ref="BQ10:BQ18">IF(H10=8,33,0)</f>
        <v>0</v>
      </c>
      <c r="BR10" s="47">
        <f aca="true" t="shared" si="56" ref="BR10:BR18">IF(H10=9,32,0)</f>
        <v>0</v>
      </c>
      <c r="BS10" s="47">
        <f aca="true" t="shared" si="57" ref="BS10:BS18">IF(H10=10,31,0)</f>
        <v>0</v>
      </c>
      <c r="BT10" s="47">
        <f aca="true" t="shared" si="58" ref="BT10:BT18">IF(H10=11,30,0)</f>
        <v>0</v>
      </c>
      <c r="BU10" s="47">
        <f aca="true" t="shared" si="59" ref="BU10:BU18">IF(H10=12,29,0)</f>
        <v>0</v>
      </c>
      <c r="BV10" s="47">
        <f aca="true" t="shared" si="60" ref="BV10:BV18">IF(H10=13,28,0)</f>
        <v>0</v>
      </c>
      <c r="BW10" s="47">
        <f aca="true" t="shared" si="61" ref="BW10:BW18">IF(H10=14,27,0)</f>
        <v>0</v>
      </c>
      <c r="BX10" s="47">
        <f aca="true" t="shared" si="62" ref="BX10:BX18">IF(H10=15,26,0)</f>
        <v>0</v>
      </c>
      <c r="BY10" s="47">
        <f aca="true" t="shared" si="63" ref="BY10:BY18">IF(H10=16,25,0)</f>
        <v>0</v>
      </c>
      <c r="BZ10" s="47">
        <f aca="true" t="shared" si="64" ref="BZ10:BZ18">IF(H10=17,24,0)</f>
        <v>0</v>
      </c>
      <c r="CA10" s="47">
        <f aca="true" t="shared" si="65" ref="CA10:CA18">IF(H10=18,23,0)</f>
        <v>0</v>
      </c>
      <c r="CB10" s="47">
        <f aca="true" t="shared" si="66" ref="CB10:CB18">IF(H10=19,22,0)</f>
        <v>0</v>
      </c>
      <c r="CC10" s="47">
        <f aca="true" t="shared" si="67" ref="CC10:CC18">IF(H10=20,21,0)</f>
        <v>0</v>
      </c>
      <c r="CD10" s="47">
        <f aca="true" t="shared" si="68" ref="CD10:CD18">IF(H10=21,20,0)</f>
        <v>0</v>
      </c>
      <c r="CE10" s="47">
        <f aca="true" t="shared" si="69" ref="CE10:CE18">IF(H10=22,19,0)</f>
        <v>0</v>
      </c>
      <c r="CF10" s="47">
        <f aca="true" t="shared" si="70" ref="CF10:CF18">IF(H10=23,18,0)</f>
        <v>0</v>
      </c>
      <c r="CG10" s="47">
        <f aca="true" t="shared" si="71" ref="CG10:CG18">IF(H10=24,17,0)</f>
        <v>0</v>
      </c>
      <c r="CH10" s="47">
        <f aca="true" t="shared" si="72" ref="CH10:CH18">IF(H10=25,16,0)</f>
        <v>0</v>
      </c>
      <c r="CI10" s="47">
        <f aca="true" t="shared" si="73" ref="CI10:CI18">IF(H10=26,15,0)</f>
        <v>0</v>
      </c>
      <c r="CJ10" s="47">
        <f aca="true" t="shared" si="74" ref="CJ10:CJ18">IF(H10=27,14,0)</f>
        <v>0</v>
      </c>
      <c r="CK10" s="47">
        <f aca="true" t="shared" si="75" ref="CK10:CK18">IF(H10=28,13,0)</f>
        <v>0</v>
      </c>
      <c r="CL10" s="47">
        <f aca="true" t="shared" si="76" ref="CL10:CL18">IF(H10=29,12,0)</f>
        <v>0</v>
      </c>
      <c r="CM10" s="47">
        <f aca="true" t="shared" si="77" ref="CM10:CM18">IF(H10=30,11,0)</f>
        <v>0</v>
      </c>
      <c r="CN10" s="47">
        <f aca="true" t="shared" si="78" ref="CN10:CN18">IF(H10=31,10,0)</f>
        <v>0</v>
      </c>
      <c r="CO10" s="47">
        <f aca="true" t="shared" si="79" ref="CO10:CO18">IF(H10=32,9,0)</f>
        <v>0</v>
      </c>
      <c r="CP10" s="47">
        <f aca="true" t="shared" si="80" ref="CP10:CP18">IF(H10=33,8,0)</f>
        <v>0</v>
      </c>
      <c r="CQ10" s="47">
        <f aca="true" t="shared" si="81" ref="CQ10:CQ18">IF(H10=34,7,0)</f>
        <v>0</v>
      </c>
      <c r="CR10" s="47">
        <f aca="true" t="shared" si="82" ref="CR10:CR18">IF(H10=35,6,0)</f>
        <v>0</v>
      </c>
      <c r="CS10" s="47">
        <f aca="true" t="shared" si="83" ref="CS10:CS18">IF(H10=36,5,0)</f>
        <v>0</v>
      </c>
      <c r="CT10" s="47">
        <f aca="true" t="shared" si="84" ref="CT10:CT18">IF(H10=37,4,0)</f>
        <v>0</v>
      </c>
      <c r="CU10" s="47">
        <f aca="true" t="shared" si="85" ref="CU10:CU18">IF(H10=38,3,0)</f>
        <v>0</v>
      </c>
      <c r="CV10" s="47">
        <f aca="true" t="shared" si="86" ref="CV10:CV18">IF(H10=39,2,0)</f>
        <v>0</v>
      </c>
      <c r="CW10" s="47">
        <f aca="true" t="shared" si="87" ref="CW10:CW18">IF(H10=40,1,0)</f>
        <v>0</v>
      </c>
      <c r="CX10" s="47">
        <f aca="true" t="shared" si="88" ref="CX10:CX18">IF(H10&gt;20,0,0)</f>
        <v>0</v>
      </c>
      <c r="CY10" s="47">
        <f aca="true" t="shared" si="89" ref="CY10:CY18">IF(H10="сх",0,0)</f>
        <v>0</v>
      </c>
      <c r="CZ10" s="47">
        <f aca="true" t="shared" si="90" ref="CZ10:CZ18">SUM(BJ10:CY10)</f>
        <v>45</v>
      </c>
      <c r="DA10" s="47">
        <f aca="true" t="shared" si="91" ref="DA10:DA18">IF(J10=1,45,0)</f>
        <v>45</v>
      </c>
      <c r="DB10" s="47">
        <f aca="true" t="shared" si="92" ref="DB10:DB18">IF(J10=2,42,0)</f>
        <v>0</v>
      </c>
      <c r="DC10" s="47">
        <f aca="true" t="shared" si="93" ref="DC10:DC18">IF(J10=3,40,0)</f>
        <v>0</v>
      </c>
      <c r="DD10" s="47">
        <f aca="true" t="shared" si="94" ref="DD10:DD18">IF(J10=4,38,0)</f>
        <v>0</v>
      </c>
      <c r="DE10" s="47">
        <f aca="true" t="shared" si="95" ref="DE10:DE18">IF(J10=5,36,0)</f>
        <v>0</v>
      </c>
      <c r="DF10" s="47">
        <f aca="true" t="shared" si="96" ref="DF10:DF18">IF(J10=6,35,0)</f>
        <v>0</v>
      </c>
      <c r="DG10" s="47">
        <f aca="true" t="shared" si="97" ref="DG10:DG18">IF(J10=7,34,0)</f>
        <v>0</v>
      </c>
      <c r="DH10" s="47">
        <f aca="true" t="shared" si="98" ref="DH10:DH18">IF(J10=8,33,0)</f>
        <v>0</v>
      </c>
      <c r="DI10" s="47">
        <f aca="true" t="shared" si="99" ref="DI10:DI18">IF(J10=9,32,0)</f>
        <v>0</v>
      </c>
      <c r="DJ10" s="47">
        <f aca="true" t="shared" si="100" ref="DJ10:DJ18">IF(J10=10,31,0)</f>
        <v>0</v>
      </c>
      <c r="DK10" s="47">
        <f aca="true" t="shared" si="101" ref="DK10:DK18">IF(J10=11,30,0)</f>
        <v>0</v>
      </c>
      <c r="DL10" s="47">
        <f aca="true" t="shared" si="102" ref="DL10:DL18">IF(J10=12,29,0)</f>
        <v>0</v>
      </c>
      <c r="DM10" s="47">
        <f aca="true" t="shared" si="103" ref="DM10:DM18">IF(J10=13,28,0)</f>
        <v>0</v>
      </c>
      <c r="DN10" s="47">
        <f aca="true" t="shared" si="104" ref="DN10:DN18">IF(J10=14,27,0)</f>
        <v>0</v>
      </c>
      <c r="DO10" s="47">
        <f aca="true" t="shared" si="105" ref="DO10:DO18">IF(J10=15,26,0)</f>
        <v>0</v>
      </c>
      <c r="DP10" s="47">
        <f aca="true" t="shared" si="106" ref="DP10:DP18">IF(J10=16,25,0)</f>
        <v>0</v>
      </c>
      <c r="DQ10" s="47">
        <f aca="true" t="shared" si="107" ref="DQ10:DQ18">IF(J10=17,24,0)</f>
        <v>0</v>
      </c>
      <c r="DR10" s="47">
        <f aca="true" t="shared" si="108" ref="DR10:DR18">IF(J10=18,23,0)</f>
        <v>0</v>
      </c>
      <c r="DS10" s="47">
        <f aca="true" t="shared" si="109" ref="DS10:DS18">IF(J10=19,22,0)</f>
        <v>0</v>
      </c>
      <c r="DT10" s="47">
        <f aca="true" t="shared" si="110" ref="DT10:DT18">IF(J10=20,21,0)</f>
        <v>0</v>
      </c>
      <c r="DU10" s="47">
        <f aca="true" t="shared" si="111" ref="DU10:DU18">IF(J10=21,20,0)</f>
        <v>0</v>
      </c>
      <c r="DV10" s="47">
        <f aca="true" t="shared" si="112" ref="DV10:DV18">IF(J10=22,19,0)</f>
        <v>0</v>
      </c>
      <c r="DW10" s="47">
        <f aca="true" t="shared" si="113" ref="DW10:DW18">IF(J10=23,18,0)</f>
        <v>0</v>
      </c>
      <c r="DX10" s="47">
        <f aca="true" t="shared" si="114" ref="DX10:DX18">IF(J10=24,17,0)</f>
        <v>0</v>
      </c>
      <c r="DY10" s="47">
        <f aca="true" t="shared" si="115" ref="DY10:DY18">IF(J10=25,16,0)</f>
        <v>0</v>
      </c>
      <c r="DZ10" s="47">
        <f aca="true" t="shared" si="116" ref="DZ10:DZ18">IF(J10=26,15,0)</f>
        <v>0</v>
      </c>
      <c r="EA10" s="47">
        <f aca="true" t="shared" si="117" ref="EA10:EA18">IF(J10=27,14,0)</f>
        <v>0</v>
      </c>
      <c r="EB10" s="47">
        <f aca="true" t="shared" si="118" ref="EB10:EB18">IF(J10=28,13,0)</f>
        <v>0</v>
      </c>
      <c r="EC10" s="47">
        <f aca="true" t="shared" si="119" ref="EC10:EC18">IF(J10=29,12,0)</f>
        <v>0</v>
      </c>
      <c r="ED10" s="47">
        <f aca="true" t="shared" si="120" ref="ED10:ED18">IF(J10=30,11,0)</f>
        <v>0</v>
      </c>
      <c r="EE10" s="47">
        <f aca="true" t="shared" si="121" ref="EE10:EE18">IF(J10=31,10,0)</f>
        <v>0</v>
      </c>
      <c r="EF10" s="47">
        <f aca="true" t="shared" si="122" ref="EF10:EF18">IF(J10=32,9,0)</f>
        <v>0</v>
      </c>
      <c r="EG10" s="47">
        <f aca="true" t="shared" si="123" ref="EG10:EG18">IF(J10=33,8,0)</f>
        <v>0</v>
      </c>
      <c r="EH10" s="47">
        <f aca="true" t="shared" si="124" ref="EH10:EH18">IF(J10=34,7,0)</f>
        <v>0</v>
      </c>
      <c r="EI10" s="47">
        <f aca="true" t="shared" si="125" ref="EI10:EI18">IF(J10=35,6,0)</f>
        <v>0</v>
      </c>
      <c r="EJ10" s="47">
        <f aca="true" t="shared" si="126" ref="EJ10:EJ18">IF(J10=36,5,0)</f>
        <v>0</v>
      </c>
      <c r="EK10" s="47">
        <f aca="true" t="shared" si="127" ref="EK10:EK18">IF(J10=37,4,0)</f>
        <v>0</v>
      </c>
      <c r="EL10" s="47">
        <f aca="true" t="shared" si="128" ref="EL10:EL18">IF(J10=38,3,0)</f>
        <v>0</v>
      </c>
      <c r="EM10" s="47">
        <f aca="true" t="shared" si="129" ref="EM10:EM18">IF(J10=39,2,0)</f>
        <v>0</v>
      </c>
      <c r="EN10" s="47">
        <f aca="true" t="shared" si="130" ref="EN10:EN18">IF(J10=40,1,0)</f>
        <v>0</v>
      </c>
      <c r="EO10" s="47">
        <f aca="true" t="shared" si="131" ref="EO10:EO18">IF(J10&gt;20,0,0)</f>
        <v>0</v>
      </c>
      <c r="EP10" s="47">
        <f aca="true" t="shared" si="132" ref="EP10:EP18">IF(J10="сх",0,0)</f>
        <v>0</v>
      </c>
      <c r="EQ10" s="47">
        <f aca="true" t="shared" si="133" ref="EQ10:EQ18">SUM(DA10:EP10)</f>
        <v>45</v>
      </c>
      <c r="ER10" s="47"/>
      <c r="ES10" s="47">
        <f aca="true" t="shared" si="134" ref="ES10:ES18">IF(H10="сх","ноль",IF(H10&gt;0,H10,"Ноль"))</f>
        <v>1</v>
      </c>
      <c r="ET10" s="47">
        <f aca="true" t="shared" si="135" ref="ET10:ET18">IF(J10="сх","ноль",IF(J10&gt;0,J10,"Ноль"))</f>
        <v>1</v>
      </c>
      <c r="EU10" s="47"/>
      <c r="EV10" s="47">
        <f aca="true" t="shared" si="136" ref="EV10:EV18">MIN(ES10,ET10)</f>
        <v>1</v>
      </c>
      <c r="EW10" s="47" t="e">
        <f>IF(L10=#REF!,IF(J10&lt;#REF!,#REF!,FA10),#REF!)</f>
        <v>#REF!</v>
      </c>
      <c r="EX10" s="47" t="e">
        <f>IF(L10=#REF!,IF(J10&lt;#REF!,0,1))</f>
        <v>#REF!</v>
      </c>
      <c r="EY10" s="47" t="e">
        <f>IF(AND(EV10&gt;=21,EV10&lt;&gt;0),EV10,IF(L10&lt;#REF!,"СТОП",EW10+EX10))</f>
        <v>#REF!</v>
      </c>
      <c r="EZ10" s="47"/>
      <c r="FA10" s="47">
        <v>15</v>
      </c>
      <c r="FB10" s="47">
        <v>16</v>
      </c>
      <c r="FC10" s="47"/>
      <c r="FD10" s="49">
        <f aca="true" t="shared" si="137" ref="FD10:FD18">IF(H10=1,25,0)</f>
        <v>25</v>
      </c>
      <c r="FE10" s="49">
        <f aca="true" t="shared" si="138" ref="FE10:FE18">IF(H10=2,22,0)</f>
        <v>0</v>
      </c>
      <c r="FF10" s="49">
        <f aca="true" t="shared" si="139" ref="FF10:FF18">IF(H10=3,20,0)</f>
        <v>0</v>
      </c>
      <c r="FG10" s="49">
        <f aca="true" t="shared" si="140" ref="FG10:FG18">IF(H10=4,18,0)</f>
        <v>0</v>
      </c>
      <c r="FH10" s="49">
        <f aca="true" t="shared" si="141" ref="FH10:FH18">IF(H10=5,16,0)</f>
        <v>0</v>
      </c>
      <c r="FI10" s="49">
        <f aca="true" t="shared" si="142" ref="FI10:FI18">IF(H10=6,15,0)</f>
        <v>0</v>
      </c>
      <c r="FJ10" s="49">
        <f aca="true" t="shared" si="143" ref="FJ10:FJ18">IF(H10=7,14,0)</f>
        <v>0</v>
      </c>
      <c r="FK10" s="49">
        <f aca="true" t="shared" si="144" ref="FK10:FK18">IF(H10=8,13,0)</f>
        <v>0</v>
      </c>
      <c r="FL10" s="49">
        <f aca="true" t="shared" si="145" ref="FL10:FL18">IF(H10=9,12,0)</f>
        <v>0</v>
      </c>
      <c r="FM10" s="49">
        <f aca="true" t="shared" si="146" ref="FM10:FM18">IF(H10=10,11,0)</f>
        <v>0</v>
      </c>
      <c r="FN10" s="49">
        <f aca="true" t="shared" si="147" ref="FN10:FN18">IF(H10=11,10,0)</f>
        <v>0</v>
      </c>
      <c r="FO10" s="49">
        <f aca="true" t="shared" si="148" ref="FO10:FO18">IF(H10=12,9,0)</f>
        <v>0</v>
      </c>
      <c r="FP10" s="49">
        <f aca="true" t="shared" si="149" ref="FP10:FP18">IF(H10=13,8,0)</f>
        <v>0</v>
      </c>
      <c r="FQ10" s="49">
        <f aca="true" t="shared" si="150" ref="FQ10:FQ18">IF(H10=14,7,0)</f>
        <v>0</v>
      </c>
      <c r="FR10" s="49">
        <f aca="true" t="shared" si="151" ref="FR10:FR18">IF(H10=15,6,0)</f>
        <v>0</v>
      </c>
      <c r="FS10" s="49">
        <f aca="true" t="shared" si="152" ref="FS10:FS18">IF(H10=16,5,0)</f>
        <v>0</v>
      </c>
      <c r="FT10" s="49">
        <f aca="true" t="shared" si="153" ref="FT10:FT18">IF(H10=17,4,0)</f>
        <v>0</v>
      </c>
      <c r="FU10" s="49">
        <f aca="true" t="shared" si="154" ref="FU10:FU18">IF(H10=18,3,0)</f>
        <v>0</v>
      </c>
      <c r="FV10" s="49">
        <f aca="true" t="shared" si="155" ref="FV10:FV18">IF(H10=19,2,0)</f>
        <v>0</v>
      </c>
      <c r="FW10" s="49">
        <f aca="true" t="shared" si="156" ref="FW10:FW18">IF(H10=20,1,0)</f>
        <v>0</v>
      </c>
      <c r="FX10" s="49">
        <f aca="true" t="shared" si="157" ref="FX10:FX18">IF(H10&gt;20,0,0)</f>
        <v>0</v>
      </c>
      <c r="FY10" s="49">
        <f aca="true" t="shared" si="158" ref="FY10:FY18">IF(H10="сх",0,0)</f>
        <v>0</v>
      </c>
      <c r="FZ10" s="49">
        <f aca="true" t="shared" si="159" ref="FZ10:FZ18">SUM(FD10:FY10)</f>
        <v>25</v>
      </c>
      <c r="GA10" s="49">
        <f aca="true" t="shared" si="160" ref="GA10:GA18">IF(J10=1,25,0)</f>
        <v>25</v>
      </c>
      <c r="GB10" s="49">
        <f aca="true" t="shared" si="161" ref="GB10:GB18">IF(J10=2,22,0)</f>
        <v>0</v>
      </c>
      <c r="GC10" s="49">
        <f aca="true" t="shared" si="162" ref="GC10:GC18">IF(J10=3,20,0)</f>
        <v>0</v>
      </c>
      <c r="GD10" s="49">
        <f aca="true" t="shared" si="163" ref="GD10:GD18">IF(J10=4,18,0)</f>
        <v>0</v>
      </c>
      <c r="GE10" s="49">
        <f aca="true" t="shared" si="164" ref="GE10:GE18">IF(J10=5,16,0)</f>
        <v>0</v>
      </c>
      <c r="GF10" s="49">
        <f aca="true" t="shared" si="165" ref="GF10:GF18">IF(J10=6,15,0)</f>
        <v>0</v>
      </c>
      <c r="GG10" s="49">
        <f aca="true" t="shared" si="166" ref="GG10:GG18">IF(J10=7,14,0)</f>
        <v>0</v>
      </c>
      <c r="GH10" s="49">
        <f aca="true" t="shared" si="167" ref="GH10:GH18">IF(J10=8,13,0)</f>
        <v>0</v>
      </c>
      <c r="GI10" s="49">
        <f aca="true" t="shared" si="168" ref="GI10:GI18">IF(J10=9,12,0)</f>
        <v>0</v>
      </c>
      <c r="GJ10" s="49">
        <f aca="true" t="shared" si="169" ref="GJ10:GJ18">IF(J10=10,11,0)</f>
        <v>0</v>
      </c>
      <c r="GK10" s="49">
        <f aca="true" t="shared" si="170" ref="GK10:GK18">IF(J10=11,10,0)</f>
        <v>0</v>
      </c>
      <c r="GL10" s="49">
        <f aca="true" t="shared" si="171" ref="GL10:GL18">IF(J10=12,9,0)</f>
        <v>0</v>
      </c>
      <c r="GM10" s="49">
        <f aca="true" t="shared" si="172" ref="GM10:GM18">IF(J10=13,8,0)</f>
        <v>0</v>
      </c>
      <c r="GN10" s="49">
        <f aca="true" t="shared" si="173" ref="GN10:GN18">IF(J10=14,7,0)</f>
        <v>0</v>
      </c>
      <c r="GO10" s="49">
        <f aca="true" t="shared" si="174" ref="GO10:GO18">IF(J10=15,6,0)</f>
        <v>0</v>
      </c>
      <c r="GP10" s="49">
        <f aca="true" t="shared" si="175" ref="GP10:GP18">IF(J10=16,5,0)</f>
        <v>0</v>
      </c>
      <c r="GQ10" s="49">
        <f aca="true" t="shared" si="176" ref="GQ10:GQ18">IF(J10=17,4,0)</f>
        <v>0</v>
      </c>
      <c r="GR10" s="49">
        <f aca="true" t="shared" si="177" ref="GR10:GR18">IF(J10=18,3,0)</f>
        <v>0</v>
      </c>
      <c r="GS10" s="49">
        <f aca="true" t="shared" si="178" ref="GS10:GS18">IF(J10=19,2,0)</f>
        <v>0</v>
      </c>
      <c r="GT10" s="49">
        <f aca="true" t="shared" si="179" ref="GT10:GT18">IF(J10=20,1,0)</f>
        <v>0</v>
      </c>
      <c r="GU10" s="49">
        <f aca="true" t="shared" si="180" ref="GU10:GU18">IF(J10&gt;20,0,0)</f>
        <v>0</v>
      </c>
      <c r="GV10" s="49">
        <f aca="true" t="shared" si="181" ref="GV10:GV18">IF(J10="сх",0,0)</f>
        <v>0</v>
      </c>
      <c r="GW10" s="49">
        <f aca="true" t="shared" si="182" ref="GW10:GW18">SUM(GA10:GV10)</f>
        <v>25</v>
      </c>
      <c r="GX10" s="49">
        <f aca="true" t="shared" si="183" ref="GX10:GX18">IF(H10=1,100,0)</f>
        <v>100</v>
      </c>
      <c r="GY10" s="49">
        <f aca="true" t="shared" si="184" ref="GY10:GY18">IF(H10=2,98,0)</f>
        <v>0</v>
      </c>
      <c r="GZ10" s="49">
        <f aca="true" t="shared" si="185" ref="GZ10:GZ18">IF(H10=3,95,0)</f>
        <v>0</v>
      </c>
      <c r="HA10" s="49">
        <f aca="true" t="shared" si="186" ref="HA10:HA18">IF(H10=4,93,0)</f>
        <v>0</v>
      </c>
      <c r="HB10" s="49">
        <f aca="true" t="shared" si="187" ref="HB10:HB18">IF(H10=5,90,0)</f>
        <v>0</v>
      </c>
      <c r="HC10" s="49">
        <f aca="true" t="shared" si="188" ref="HC10:HC18">IF(H10=6,88,0)</f>
        <v>0</v>
      </c>
      <c r="HD10" s="49">
        <f aca="true" t="shared" si="189" ref="HD10:HD18">IF(H10=7,85,0)</f>
        <v>0</v>
      </c>
      <c r="HE10" s="49">
        <f aca="true" t="shared" si="190" ref="HE10:HE18">IF(H10=8,83,0)</f>
        <v>0</v>
      </c>
      <c r="HF10" s="49">
        <f aca="true" t="shared" si="191" ref="HF10:HF18">IF(H10=9,80,0)</f>
        <v>0</v>
      </c>
      <c r="HG10" s="49">
        <f aca="true" t="shared" si="192" ref="HG10:HG18">IF(H10=10,78,0)</f>
        <v>0</v>
      </c>
      <c r="HH10" s="49">
        <f aca="true" t="shared" si="193" ref="HH10:HH18">IF(H10=11,75,0)</f>
        <v>0</v>
      </c>
      <c r="HI10" s="49">
        <f aca="true" t="shared" si="194" ref="HI10:HI18">IF(H10=12,73,0)</f>
        <v>0</v>
      </c>
      <c r="HJ10" s="49">
        <f aca="true" t="shared" si="195" ref="HJ10:HJ18">IF(H10=13,70,0)</f>
        <v>0</v>
      </c>
      <c r="HK10" s="49">
        <f aca="true" t="shared" si="196" ref="HK10:HK18">IF(H10=14,68,0)</f>
        <v>0</v>
      </c>
      <c r="HL10" s="49">
        <f aca="true" t="shared" si="197" ref="HL10:HL18">IF(H10=15,65,0)</f>
        <v>0</v>
      </c>
      <c r="HM10" s="49">
        <f aca="true" t="shared" si="198" ref="HM10:HM18">IF(H10=16,63,0)</f>
        <v>0</v>
      </c>
      <c r="HN10" s="49">
        <f aca="true" t="shared" si="199" ref="HN10:HN18">IF(H10=17,60,0)</f>
        <v>0</v>
      </c>
      <c r="HO10" s="49">
        <f aca="true" t="shared" si="200" ref="HO10:HO18">IF(H10=18,58,0)</f>
        <v>0</v>
      </c>
      <c r="HP10" s="49">
        <f aca="true" t="shared" si="201" ref="HP10:HP18">IF(H10=19,55,0)</f>
        <v>0</v>
      </c>
      <c r="HQ10" s="49">
        <f aca="true" t="shared" si="202" ref="HQ10:HQ18">IF(H10=20,53,0)</f>
        <v>0</v>
      </c>
      <c r="HR10" s="49">
        <f aca="true" t="shared" si="203" ref="HR10:HR18">IF(H10&gt;20,0,0)</f>
        <v>0</v>
      </c>
      <c r="HS10" s="49">
        <f aca="true" t="shared" si="204" ref="HS10:HS18">IF(H10="сх",0,0)</f>
        <v>0</v>
      </c>
      <c r="HT10" s="49">
        <f aca="true" t="shared" si="205" ref="HT10:HT18">SUM(GX10:HS10)</f>
        <v>100</v>
      </c>
      <c r="HU10" s="49">
        <f aca="true" t="shared" si="206" ref="HU10:HU18">IF(J10=1,100,0)</f>
        <v>100</v>
      </c>
      <c r="HV10" s="49">
        <f aca="true" t="shared" si="207" ref="HV10:HV18">IF(J10=2,98,0)</f>
        <v>0</v>
      </c>
      <c r="HW10" s="49">
        <f aca="true" t="shared" si="208" ref="HW10:HW18">IF(J10=3,95,0)</f>
        <v>0</v>
      </c>
      <c r="HX10" s="49">
        <f aca="true" t="shared" si="209" ref="HX10:HX18">IF(J10=4,93,0)</f>
        <v>0</v>
      </c>
      <c r="HY10" s="49">
        <f aca="true" t="shared" si="210" ref="HY10:HY18">IF(J10=5,90,0)</f>
        <v>0</v>
      </c>
      <c r="HZ10" s="49">
        <f aca="true" t="shared" si="211" ref="HZ10:HZ18">IF(J10=6,88,0)</f>
        <v>0</v>
      </c>
      <c r="IA10" s="49">
        <f aca="true" t="shared" si="212" ref="IA10:IA18">IF(J10=7,85,0)</f>
        <v>0</v>
      </c>
      <c r="IB10" s="49">
        <f aca="true" t="shared" si="213" ref="IB10:IB18">IF(J10=8,83,0)</f>
        <v>0</v>
      </c>
      <c r="IC10" s="49">
        <f aca="true" t="shared" si="214" ref="IC10:IC18">IF(J10=9,80,0)</f>
        <v>0</v>
      </c>
      <c r="ID10" s="49">
        <f aca="true" t="shared" si="215" ref="ID10:ID18">IF(J10=10,78,0)</f>
        <v>0</v>
      </c>
      <c r="IE10" s="49">
        <f aca="true" t="shared" si="216" ref="IE10:IE18">IF(J10=11,75,0)</f>
        <v>0</v>
      </c>
      <c r="IF10" s="49">
        <f aca="true" t="shared" si="217" ref="IF10:IF18">IF(J10=12,73,0)</f>
        <v>0</v>
      </c>
      <c r="IG10" s="49">
        <f aca="true" t="shared" si="218" ref="IG10:IG18">IF(J10=13,70,0)</f>
        <v>0</v>
      </c>
      <c r="IH10" s="49">
        <f aca="true" t="shared" si="219" ref="IH10:IH18">IF(J10=14,68,0)</f>
        <v>0</v>
      </c>
      <c r="II10" s="49">
        <f aca="true" t="shared" si="220" ref="II10:II18">IF(J10=15,65,0)</f>
        <v>0</v>
      </c>
      <c r="IJ10" s="49">
        <f aca="true" t="shared" si="221" ref="IJ10:IJ18">IF(J10=16,63,0)</f>
        <v>0</v>
      </c>
      <c r="IK10" s="49">
        <f aca="true" t="shared" si="222" ref="IK10:IK18">IF(J10=17,60,0)</f>
        <v>0</v>
      </c>
      <c r="IL10" s="49">
        <f aca="true" t="shared" si="223" ref="IL10:IL18">IF(J10=18,58,0)</f>
        <v>0</v>
      </c>
      <c r="IM10" s="49">
        <f aca="true" t="shared" si="224" ref="IM10:IM18">IF(J10=19,55,0)</f>
        <v>0</v>
      </c>
      <c r="IN10" s="49">
        <f aca="true" t="shared" si="225" ref="IN10:IN18">IF(J10=20,53,0)</f>
        <v>0</v>
      </c>
      <c r="IO10" s="49">
        <f aca="true" t="shared" si="226" ref="IO10:IO18">IF(J10&gt;20,0,0)</f>
        <v>0</v>
      </c>
      <c r="IP10" s="49">
        <f aca="true" t="shared" si="227" ref="IP10:IP18">IF(J10="сх",0,0)</f>
        <v>0</v>
      </c>
      <c r="IQ10" s="49">
        <f aca="true" t="shared" si="228" ref="IQ10:IQ18">SUM(HU10:IP10)</f>
        <v>100</v>
      </c>
      <c r="IR10" s="47"/>
      <c r="IS10" s="47"/>
      <c r="IT10" s="47"/>
      <c r="IU10" s="47"/>
      <c r="IV10" s="47"/>
    </row>
    <row r="11" spans="1:256" s="3" customFormat="1" ht="99">
      <c r="A11" s="69">
        <v>2</v>
      </c>
      <c r="B11" s="78">
        <v>777</v>
      </c>
      <c r="C11" s="73" t="s">
        <v>60</v>
      </c>
      <c r="D11" s="86" t="s">
        <v>30</v>
      </c>
      <c r="E11" s="81" t="s">
        <v>35</v>
      </c>
      <c r="F11" s="68" t="s">
        <v>67</v>
      </c>
      <c r="G11" s="67" t="s">
        <v>36</v>
      </c>
      <c r="H11" s="53">
        <v>2</v>
      </c>
      <c r="I11" s="75">
        <v>22</v>
      </c>
      <c r="J11" s="51">
        <v>2</v>
      </c>
      <c r="K11" s="52">
        <v>22</v>
      </c>
      <c r="L11" s="50">
        <f t="shared" si="0"/>
        <v>44</v>
      </c>
      <c r="M11" s="46">
        <f>I11+K11</f>
        <v>44</v>
      </c>
      <c r="N11" s="47"/>
      <c r="O11" s="48"/>
      <c r="P11" s="47">
        <f>IF(H11=1,25,0)</f>
        <v>0</v>
      </c>
      <c r="Q11" s="47">
        <f>IF(H11=2,22,0)</f>
        <v>22</v>
      </c>
      <c r="R11" s="47">
        <f>IF(H11=3,20,0)</f>
        <v>0</v>
      </c>
      <c r="S11" s="47">
        <f>IF(H11=4,18,0)</f>
        <v>0</v>
      </c>
      <c r="T11" s="47">
        <f>IF(H11=5,16,0)</f>
        <v>0</v>
      </c>
      <c r="U11" s="47">
        <f>IF(H11=6,15,0)</f>
        <v>0</v>
      </c>
      <c r="V11" s="47">
        <f>IF(H11=7,14,0)</f>
        <v>0</v>
      </c>
      <c r="W11" s="47">
        <f>IF(H11=8,13,0)</f>
        <v>0</v>
      </c>
      <c r="X11" s="47">
        <f>IF(H11=9,12,0)</f>
        <v>0</v>
      </c>
      <c r="Y11" s="47">
        <f>IF(H11=10,11,0)</f>
        <v>0</v>
      </c>
      <c r="Z11" s="47">
        <f>IF(H11=11,10,0)</f>
        <v>0</v>
      </c>
      <c r="AA11" s="47">
        <f>IF(H11=12,9,0)</f>
        <v>0</v>
      </c>
      <c r="AB11" s="47">
        <f>IF(H11=13,8,0)</f>
        <v>0</v>
      </c>
      <c r="AC11" s="47">
        <f>IF(H11=14,7,0)</f>
        <v>0</v>
      </c>
      <c r="AD11" s="47">
        <f>IF(H11=15,6,0)</f>
        <v>0</v>
      </c>
      <c r="AE11" s="47">
        <f>IF(H11=16,5,0)</f>
        <v>0</v>
      </c>
      <c r="AF11" s="47">
        <f>IF(H11=17,4,0)</f>
        <v>0</v>
      </c>
      <c r="AG11" s="47">
        <f>IF(H11=18,3,0)</f>
        <v>0</v>
      </c>
      <c r="AH11" s="47">
        <f>IF(H11=19,2,0)</f>
        <v>0</v>
      </c>
      <c r="AI11" s="47">
        <f>IF(H11=20,1,0)</f>
        <v>0</v>
      </c>
      <c r="AJ11" s="47">
        <f>IF(H11&gt;20,0,0)</f>
        <v>0</v>
      </c>
      <c r="AK11" s="47">
        <f>IF(H11="сх",0,0)</f>
        <v>0</v>
      </c>
      <c r="AL11" s="47">
        <f>SUM(P11:AJ11)</f>
        <v>22</v>
      </c>
      <c r="AM11" s="47">
        <f>IF(J11=1,25,0)</f>
        <v>0</v>
      </c>
      <c r="AN11" s="47">
        <f>IF(J11=2,22,0)</f>
        <v>22</v>
      </c>
      <c r="AO11" s="47">
        <f>IF(J11=3,20,0)</f>
        <v>0</v>
      </c>
      <c r="AP11" s="47">
        <f>IF(J11=4,18,0)</f>
        <v>0</v>
      </c>
      <c r="AQ11" s="47">
        <f>IF(J11=5,16,0)</f>
        <v>0</v>
      </c>
      <c r="AR11" s="47">
        <f>IF(J11=6,15,0)</f>
        <v>0</v>
      </c>
      <c r="AS11" s="47">
        <f>IF(J11=7,14,0)</f>
        <v>0</v>
      </c>
      <c r="AT11" s="47">
        <f>IF(J11=8,13,0)</f>
        <v>0</v>
      </c>
      <c r="AU11" s="47">
        <f>IF(J11=9,12,0)</f>
        <v>0</v>
      </c>
      <c r="AV11" s="47">
        <f>IF(J11=10,11,0)</f>
        <v>0</v>
      </c>
      <c r="AW11" s="47">
        <f>IF(J11=11,10,0)</f>
        <v>0</v>
      </c>
      <c r="AX11" s="47">
        <f>IF(J11=12,9,0)</f>
        <v>0</v>
      </c>
      <c r="AY11" s="47">
        <f>IF(J11=13,8,0)</f>
        <v>0</v>
      </c>
      <c r="AZ11" s="47">
        <f>IF(J11=14,7,0)</f>
        <v>0</v>
      </c>
      <c r="BA11" s="47">
        <f>IF(J11=15,6,0)</f>
        <v>0</v>
      </c>
      <c r="BB11" s="47">
        <f>IF(J11=16,5,0)</f>
        <v>0</v>
      </c>
      <c r="BC11" s="47">
        <f>IF(J11=17,4,0)</f>
        <v>0</v>
      </c>
      <c r="BD11" s="47">
        <f>IF(J11=18,3,0)</f>
        <v>0</v>
      </c>
      <c r="BE11" s="47">
        <f>IF(J11=19,2,0)</f>
        <v>0</v>
      </c>
      <c r="BF11" s="47">
        <f>IF(J11=20,1,0)</f>
        <v>0</v>
      </c>
      <c r="BG11" s="47">
        <f>IF(J11&gt;20,0,0)</f>
        <v>0</v>
      </c>
      <c r="BH11" s="47">
        <f>IF(J11="сх",0,0)</f>
        <v>0</v>
      </c>
      <c r="BI11" s="47">
        <f>SUM(AM11:BG11)</f>
        <v>22</v>
      </c>
      <c r="BJ11" s="47">
        <f>IF(H11=1,45,0)</f>
        <v>0</v>
      </c>
      <c r="BK11" s="47">
        <f>IF(H11=2,42,0)</f>
        <v>42</v>
      </c>
      <c r="BL11" s="47">
        <f>IF(H11=3,40,0)</f>
        <v>0</v>
      </c>
      <c r="BM11" s="47">
        <f>IF(H11=4,38,0)</f>
        <v>0</v>
      </c>
      <c r="BN11" s="47">
        <f>IF(H11=5,36,0)</f>
        <v>0</v>
      </c>
      <c r="BO11" s="47">
        <f>IF(H11=6,35,0)</f>
        <v>0</v>
      </c>
      <c r="BP11" s="47">
        <f>IF(H11=7,34,0)</f>
        <v>0</v>
      </c>
      <c r="BQ11" s="47">
        <f>IF(H11=8,33,0)</f>
        <v>0</v>
      </c>
      <c r="BR11" s="47">
        <f>IF(H11=9,32,0)</f>
        <v>0</v>
      </c>
      <c r="BS11" s="47">
        <f>IF(H11=10,31,0)</f>
        <v>0</v>
      </c>
      <c r="BT11" s="47">
        <f>IF(H11=11,30,0)</f>
        <v>0</v>
      </c>
      <c r="BU11" s="47">
        <f>IF(H11=12,29,0)</f>
        <v>0</v>
      </c>
      <c r="BV11" s="47">
        <f>IF(H11=13,28,0)</f>
        <v>0</v>
      </c>
      <c r="BW11" s="47">
        <f>IF(H11=14,27,0)</f>
        <v>0</v>
      </c>
      <c r="BX11" s="47">
        <f>IF(H11=15,26,0)</f>
        <v>0</v>
      </c>
      <c r="BY11" s="47">
        <f>IF(H11=16,25,0)</f>
        <v>0</v>
      </c>
      <c r="BZ11" s="47">
        <f>IF(H11=17,24,0)</f>
        <v>0</v>
      </c>
      <c r="CA11" s="47">
        <f>IF(H11=18,23,0)</f>
        <v>0</v>
      </c>
      <c r="CB11" s="47">
        <f>IF(H11=19,22,0)</f>
        <v>0</v>
      </c>
      <c r="CC11" s="47">
        <f>IF(H11=20,21,0)</f>
        <v>0</v>
      </c>
      <c r="CD11" s="47">
        <f>IF(H11=21,20,0)</f>
        <v>0</v>
      </c>
      <c r="CE11" s="47">
        <f>IF(H11=22,19,0)</f>
        <v>0</v>
      </c>
      <c r="CF11" s="47">
        <f>IF(H11=23,18,0)</f>
        <v>0</v>
      </c>
      <c r="CG11" s="47">
        <f>IF(H11=24,17,0)</f>
        <v>0</v>
      </c>
      <c r="CH11" s="47">
        <f>IF(H11=25,16,0)</f>
        <v>0</v>
      </c>
      <c r="CI11" s="47">
        <f>IF(H11=26,15,0)</f>
        <v>0</v>
      </c>
      <c r="CJ11" s="47">
        <f>IF(H11=27,14,0)</f>
        <v>0</v>
      </c>
      <c r="CK11" s="47">
        <f>IF(H11=28,13,0)</f>
        <v>0</v>
      </c>
      <c r="CL11" s="47">
        <f>IF(H11=29,12,0)</f>
        <v>0</v>
      </c>
      <c r="CM11" s="47">
        <f>IF(H11=30,11,0)</f>
        <v>0</v>
      </c>
      <c r="CN11" s="47">
        <f>IF(H11=31,10,0)</f>
        <v>0</v>
      </c>
      <c r="CO11" s="47">
        <f>IF(H11=32,9,0)</f>
        <v>0</v>
      </c>
      <c r="CP11" s="47">
        <f>IF(H11=33,8,0)</f>
        <v>0</v>
      </c>
      <c r="CQ11" s="47">
        <f>IF(H11=34,7,0)</f>
        <v>0</v>
      </c>
      <c r="CR11" s="47">
        <f>IF(H11=35,6,0)</f>
        <v>0</v>
      </c>
      <c r="CS11" s="47">
        <f>IF(H11=36,5,0)</f>
        <v>0</v>
      </c>
      <c r="CT11" s="47">
        <f>IF(H11=37,4,0)</f>
        <v>0</v>
      </c>
      <c r="CU11" s="47">
        <f>IF(H11=38,3,0)</f>
        <v>0</v>
      </c>
      <c r="CV11" s="47">
        <f>IF(H11=39,2,0)</f>
        <v>0</v>
      </c>
      <c r="CW11" s="47">
        <f>IF(H11=40,1,0)</f>
        <v>0</v>
      </c>
      <c r="CX11" s="47">
        <f>IF(H11&gt;20,0,0)</f>
        <v>0</v>
      </c>
      <c r="CY11" s="47">
        <f>IF(H11="сх",0,0)</f>
        <v>0</v>
      </c>
      <c r="CZ11" s="47">
        <f>SUM(BJ11:CY11)</f>
        <v>42</v>
      </c>
      <c r="DA11" s="47">
        <f>IF(J11=1,45,0)</f>
        <v>0</v>
      </c>
      <c r="DB11" s="47">
        <f>IF(J11=2,42,0)</f>
        <v>42</v>
      </c>
      <c r="DC11" s="47">
        <f>IF(J11=3,40,0)</f>
        <v>0</v>
      </c>
      <c r="DD11" s="47">
        <f>IF(J11=4,38,0)</f>
        <v>0</v>
      </c>
      <c r="DE11" s="47">
        <f>IF(J11=5,36,0)</f>
        <v>0</v>
      </c>
      <c r="DF11" s="47">
        <f>IF(J11=6,35,0)</f>
        <v>0</v>
      </c>
      <c r="DG11" s="47">
        <f>IF(J11=7,34,0)</f>
        <v>0</v>
      </c>
      <c r="DH11" s="47">
        <f>IF(J11=8,33,0)</f>
        <v>0</v>
      </c>
      <c r="DI11" s="47">
        <f>IF(J11=9,32,0)</f>
        <v>0</v>
      </c>
      <c r="DJ11" s="47">
        <f>IF(J11=10,31,0)</f>
        <v>0</v>
      </c>
      <c r="DK11" s="47">
        <f>IF(J11=11,30,0)</f>
        <v>0</v>
      </c>
      <c r="DL11" s="47">
        <f>IF(J11=12,29,0)</f>
        <v>0</v>
      </c>
      <c r="DM11" s="47">
        <f>IF(J11=13,28,0)</f>
        <v>0</v>
      </c>
      <c r="DN11" s="47">
        <f>IF(J11=14,27,0)</f>
        <v>0</v>
      </c>
      <c r="DO11" s="47">
        <f>IF(J11=15,26,0)</f>
        <v>0</v>
      </c>
      <c r="DP11" s="47">
        <f>IF(J11=16,25,0)</f>
        <v>0</v>
      </c>
      <c r="DQ11" s="47">
        <f>IF(J11=17,24,0)</f>
        <v>0</v>
      </c>
      <c r="DR11" s="47">
        <f>IF(J11=18,23,0)</f>
        <v>0</v>
      </c>
      <c r="DS11" s="47">
        <f>IF(J11=19,22,0)</f>
        <v>0</v>
      </c>
      <c r="DT11" s="47">
        <f>IF(J11=20,21,0)</f>
        <v>0</v>
      </c>
      <c r="DU11" s="47">
        <f>IF(J11=21,20,0)</f>
        <v>0</v>
      </c>
      <c r="DV11" s="47">
        <f>IF(J11=22,19,0)</f>
        <v>0</v>
      </c>
      <c r="DW11" s="47">
        <f>IF(J11=23,18,0)</f>
        <v>0</v>
      </c>
      <c r="DX11" s="47">
        <f>IF(J11=24,17,0)</f>
        <v>0</v>
      </c>
      <c r="DY11" s="47">
        <f>IF(J11=25,16,0)</f>
        <v>0</v>
      </c>
      <c r="DZ11" s="47">
        <f>IF(J11=26,15,0)</f>
        <v>0</v>
      </c>
      <c r="EA11" s="47">
        <f>IF(J11=27,14,0)</f>
        <v>0</v>
      </c>
      <c r="EB11" s="47">
        <f>IF(J11=28,13,0)</f>
        <v>0</v>
      </c>
      <c r="EC11" s="47">
        <f>IF(J11=29,12,0)</f>
        <v>0</v>
      </c>
      <c r="ED11" s="47">
        <f>IF(J11=30,11,0)</f>
        <v>0</v>
      </c>
      <c r="EE11" s="47">
        <f>IF(J11=31,10,0)</f>
        <v>0</v>
      </c>
      <c r="EF11" s="47">
        <f>IF(J11=32,9,0)</f>
        <v>0</v>
      </c>
      <c r="EG11" s="47">
        <f>IF(J11=33,8,0)</f>
        <v>0</v>
      </c>
      <c r="EH11" s="47">
        <f>IF(J11=34,7,0)</f>
        <v>0</v>
      </c>
      <c r="EI11" s="47">
        <f>IF(J11=35,6,0)</f>
        <v>0</v>
      </c>
      <c r="EJ11" s="47">
        <f>IF(J11=36,5,0)</f>
        <v>0</v>
      </c>
      <c r="EK11" s="47">
        <f>IF(J11=37,4,0)</f>
        <v>0</v>
      </c>
      <c r="EL11" s="47">
        <f>IF(J11=38,3,0)</f>
        <v>0</v>
      </c>
      <c r="EM11" s="47">
        <f>IF(J11=39,2,0)</f>
        <v>0</v>
      </c>
      <c r="EN11" s="47">
        <f>IF(J11=40,1,0)</f>
        <v>0</v>
      </c>
      <c r="EO11" s="47">
        <f>IF(J11&gt;20,0,0)</f>
        <v>0</v>
      </c>
      <c r="EP11" s="47">
        <f>IF(J11="сх",0,0)</f>
        <v>0</v>
      </c>
      <c r="EQ11" s="47">
        <f>SUM(DA11:EP11)</f>
        <v>42</v>
      </c>
      <c r="ER11" s="47"/>
      <c r="ES11" s="47">
        <f>IF(H11="сх","ноль",IF(H11&gt;0,H11,"Ноль"))</f>
        <v>2</v>
      </c>
      <c r="ET11" s="47">
        <f>IF(J11="сх","ноль",IF(J11&gt;0,J11,"Ноль"))</f>
        <v>2</v>
      </c>
      <c r="EU11" s="47"/>
      <c r="EV11" s="47">
        <f>MIN(ES11,ET11)</f>
        <v>2</v>
      </c>
      <c r="EW11" s="47" t="e">
        <f>IF(L11=#REF!,IF(J11&lt;#REF!,#REF!,FA11),#REF!)</f>
        <v>#REF!</v>
      </c>
      <c r="EX11" s="47" t="e">
        <f>IF(L11=#REF!,IF(J11&lt;#REF!,0,1))</f>
        <v>#REF!</v>
      </c>
      <c r="EY11" s="47" t="e">
        <f>IF(AND(EV11&gt;=21,EV11&lt;&gt;0),EV11,IF(L11&lt;#REF!,"СТОП",EW11+EX11))</f>
        <v>#REF!</v>
      </c>
      <c r="EZ11" s="47"/>
      <c r="FA11" s="47">
        <v>15</v>
      </c>
      <c r="FB11" s="47">
        <v>16</v>
      </c>
      <c r="FC11" s="47"/>
      <c r="FD11" s="49">
        <f>IF(H11=1,25,0)</f>
        <v>0</v>
      </c>
      <c r="FE11" s="49">
        <f>IF(H11=2,22,0)</f>
        <v>22</v>
      </c>
      <c r="FF11" s="49">
        <f>IF(H11=3,20,0)</f>
        <v>0</v>
      </c>
      <c r="FG11" s="49">
        <f>IF(H11=4,18,0)</f>
        <v>0</v>
      </c>
      <c r="FH11" s="49">
        <f>IF(H11=5,16,0)</f>
        <v>0</v>
      </c>
      <c r="FI11" s="49">
        <f>IF(H11=6,15,0)</f>
        <v>0</v>
      </c>
      <c r="FJ11" s="49">
        <f>IF(H11=7,14,0)</f>
        <v>0</v>
      </c>
      <c r="FK11" s="49">
        <f>IF(H11=8,13,0)</f>
        <v>0</v>
      </c>
      <c r="FL11" s="49">
        <f>IF(H11=9,12,0)</f>
        <v>0</v>
      </c>
      <c r="FM11" s="49">
        <f>IF(H11=10,11,0)</f>
        <v>0</v>
      </c>
      <c r="FN11" s="49">
        <f>IF(H11=11,10,0)</f>
        <v>0</v>
      </c>
      <c r="FO11" s="49">
        <f>IF(H11=12,9,0)</f>
        <v>0</v>
      </c>
      <c r="FP11" s="49">
        <f>IF(H11=13,8,0)</f>
        <v>0</v>
      </c>
      <c r="FQ11" s="49">
        <f>IF(H11=14,7,0)</f>
        <v>0</v>
      </c>
      <c r="FR11" s="49">
        <f>IF(H11=15,6,0)</f>
        <v>0</v>
      </c>
      <c r="FS11" s="49">
        <f>IF(H11=16,5,0)</f>
        <v>0</v>
      </c>
      <c r="FT11" s="49">
        <f>IF(H11=17,4,0)</f>
        <v>0</v>
      </c>
      <c r="FU11" s="49">
        <f>IF(H11=18,3,0)</f>
        <v>0</v>
      </c>
      <c r="FV11" s="49">
        <f>IF(H11=19,2,0)</f>
        <v>0</v>
      </c>
      <c r="FW11" s="49">
        <f>IF(H11=20,1,0)</f>
        <v>0</v>
      </c>
      <c r="FX11" s="49">
        <f>IF(H11&gt;20,0,0)</f>
        <v>0</v>
      </c>
      <c r="FY11" s="49">
        <f>IF(H11="сх",0,0)</f>
        <v>0</v>
      </c>
      <c r="FZ11" s="49">
        <f>SUM(FD11:FY11)</f>
        <v>22</v>
      </c>
      <c r="GA11" s="49">
        <f>IF(J11=1,25,0)</f>
        <v>0</v>
      </c>
      <c r="GB11" s="49">
        <f>IF(J11=2,22,0)</f>
        <v>22</v>
      </c>
      <c r="GC11" s="49">
        <f>IF(J11=3,20,0)</f>
        <v>0</v>
      </c>
      <c r="GD11" s="49">
        <f>IF(J11=4,18,0)</f>
        <v>0</v>
      </c>
      <c r="GE11" s="49">
        <f>IF(J11=5,16,0)</f>
        <v>0</v>
      </c>
      <c r="GF11" s="49">
        <f>IF(J11=6,15,0)</f>
        <v>0</v>
      </c>
      <c r="GG11" s="49">
        <f>IF(J11=7,14,0)</f>
        <v>0</v>
      </c>
      <c r="GH11" s="49">
        <f>IF(J11=8,13,0)</f>
        <v>0</v>
      </c>
      <c r="GI11" s="49">
        <f>IF(J11=9,12,0)</f>
        <v>0</v>
      </c>
      <c r="GJ11" s="49">
        <f>IF(J11=10,11,0)</f>
        <v>0</v>
      </c>
      <c r="GK11" s="49">
        <f>IF(J11=11,10,0)</f>
        <v>0</v>
      </c>
      <c r="GL11" s="49">
        <f>IF(J11=12,9,0)</f>
        <v>0</v>
      </c>
      <c r="GM11" s="49">
        <f>IF(J11=13,8,0)</f>
        <v>0</v>
      </c>
      <c r="GN11" s="49">
        <f>IF(J11=14,7,0)</f>
        <v>0</v>
      </c>
      <c r="GO11" s="49">
        <f>IF(J11=15,6,0)</f>
        <v>0</v>
      </c>
      <c r="GP11" s="49">
        <f>IF(J11=16,5,0)</f>
        <v>0</v>
      </c>
      <c r="GQ11" s="49">
        <f>IF(J11=17,4,0)</f>
        <v>0</v>
      </c>
      <c r="GR11" s="49">
        <f>IF(J11=18,3,0)</f>
        <v>0</v>
      </c>
      <c r="GS11" s="49">
        <f>IF(J11=19,2,0)</f>
        <v>0</v>
      </c>
      <c r="GT11" s="49">
        <f>IF(J11=20,1,0)</f>
        <v>0</v>
      </c>
      <c r="GU11" s="49">
        <f>IF(J11&gt;20,0,0)</f>
        <v>0</v>
      </c>
      <c r="GV11" s="49">
        <f>IF(J11="сх",0,0)</f>
        <v>0</v>
      </c>
      <c r="GW11" s="49">
        <f>SUM(GA11:GV11)</f>
        <v>22</v>
      </c>
      <c r="GX11" s="49">
        <f>IF(H11=1,100,0)</f>
        <v>0</v>
      </c>
      <c r="GY11" s="49">
        <f>IF(H11=2,98,0)</f>
        <v>98</v>
      </c>
      <c r="GZ11" s="49">
        <f>IF(H11=3,95,0)</f>
        <v>0</v>
      </c>
      <c r="HA11" s="49">
        <f>IF(H11=4,93,0)</f>
        <v>0</v>
      </c>
      <c r="HB11" s="49">
        <f>IF(H11=5,90,0)</f>
        <v>0</v>
      </c>
      <c r="HC11" s="49">
        <f>IF(H11=6,88,0)</f>
        <v>0</v>
      </c>
      <c r="HD11" s="49">
        <f>IF(H11=7,85,0)</f>
        <v>0</v>
      </c>
      <c r="HE11" s="49">
        <f>IF(H11=8,83,0)</f>
        <v>0</v>
      </c>
      <c r="HF11" s="49">
        <f>IF(H11=9,80,0)</f>
        <v>0</v>
      </c>
      <c r="HG11" s="49">
        <f>IF(H11=10,78,0)</f>
        <v>0</v>
      </c>
      <c r="HH11" s="49">
        <f>IF(H11=11,75,0)</f>
        <v>0</v>
      </c>
      <c r="HI11" s="49">
        <f>IF(H11=12,73,0)</f>
        <v>0</v>
      </c>
      <c r="HJ11" s="49">
        <f>IF(H11=13,70,0)</f>
        <v>0</v>
      </c>
      <c r="HK11" s="49">
        <f>IF(H11=14,68,0)</f>
        <v>0</v>
      </c>
      <c r="HL11" s="49">
        <f>IF(H11=15,65,0)</f>
        <v>0</v>
      </c>
      <c r="HM11" s="49">
        <f>IF(H11=16,63,0)</f>
        <v>0</v>
      </c>
      <c r="HN11" s="49">
        <f>IF(H11=17,60,0)</f>
        <v>0</v>
      </c>
      <c r="HO11" s="49">
        <f>IF(H11=18,58,0)</f>
        <v>0</v>
      </c>
      <c r="HP11" s="49">
        <f>IF(H11=19,55,0)</f>
        <v>0</v>
      </c>
      <c r="HQ11" s="49">
        <f>IF(H11=20,53,0)</f>
        <v>0</v>
      </c>
      <c r="HR11" s="49">
        <f>IF(H11&gt;20,0,0)</f>
        <v>0</v>
      </c>
      <c r="HS11" s="49">
        <f>IF(H11="сх",0,0)</f>
        <v>0</v>
      </c>
      <c r="HT11" s="49">
        <f>SUM(GX11:HS11)</f>
        <v>98</v>
      </c>
      <c r="HU11" s="49">
        <f>IF(J11=1,100,0)</f>
        <v>0</v>
      </c>
      <c r="HV11" s="49">
        <f>IF(J11=2,98,0)</f>
        <v>98</v>
      </c>
      <c r="HW11" s="49">
        <f>IF(J11=3,95,0)</f>
        <v>0</v>
      </c>
      <c r="HX11" s="49">
        <f>IF(J11=4,93,0)</f>
        <v>0</v>
      </c>
      <c r="HY11" s="49">
        <f>IF(J11=5,90,0)</f>
        <v>0</v>
      </c>
      <c r="HZ11" s="49">
        <f>IF(J11=6,88,0)</f>
        <v>0</v>
      </c>
      <c r="IA11" s="49">
        <f>IF(J11=7,85,0)</f>
        <v>0</v>
      </c>
      <c r="IB11" s="49">
        <f>IF(J11=8,83,0)</f>
        <v>0</v>
      </c>
      <c r="IC11" s="49">
        <f>IF(J11=9,80,0)</f>
        <v>0</v>
      </c>
      <c r="ID11" s="49">
        <f>IF(J11=10,78,0)</f>
        <v>0</v>
      </c>
      <c r="IE11" s="49">
        <f>IF(J11=11,75,0)</f>
        <v>0</v>
      </c>
      <c r="IF11" s="49">
        <f>IF(J11=12,73,0)</f>
        <v>0</v>
      </c>
      <c r="IG11" s="49">
        <f>IF(J11=13,70,0)</f>
        <v>0</v>
      </c>
      <c r="IH11" s="49">
        <f>IF(J11=14,68,0)</f>
        <v>0</v>
      </c>
      <c r="II11" s="49">
        <f>IF(J11=15,65,0)</f>
        <v>0</v>
      </c>
      <c r="IJ11" s="49">
        <f>IF(J11=16,63,0)</f>
        <v>0</v>
      </c>
      <c r="IK11" s="49">
        <f>IF(J11=17,60,0)</f>
        <v>0</v>
      </c>
      <c r="IL11" s="49">
        <f>IF(J11=18,58,0)</f>
        <v>0</v>
      </c>
      <c r="IM11" s="49">
        <f>IF(J11=19,55,0)</f>
        <v>0</v>
      </c>
      <c r="IN11" s="49">
        <f>IF(J11=20,53,0)</f>
        <v>0</v>
      </c>
      <c r="IO11" s="49">
        <f>IF(J11&gt;20,0,0)</f>
        <v>0</v>
      </c>
      <c r="IP11" s="49">
        <f>IF(J11="сх",0,0)</f>
        <v>0</v>
      </c>
      <c r="IQ11" s="49">
        <f>SUM(HU11:IP11)</f>
        <v>98</v>
      </c>
      <c r="IR11" s="47"/>
      <c r="IS11" s="47"/>
      <c r="IT11" s="47"/>
      <c r="IU11" s="47"/>
      <c r="IV11" s="47"/>
    </row>
    <row r="12" spans="1:256" s="3" customFormat="1" ht="99">
      <c r="A12" s="69">
        <v>3</v>
      </c>
      <c r="B12" s="78">
        <v>88</v>
      </c>
      <c r="C12" s="73" t="s">
        <v>56</v>
      </c>
      <c r="D12" s="86" t="s">
        <v>29</v>
      </c>
      <c r="E12" s="81" t="s">
        <v>47</v>
      </c>
      <c r="F12" s="68" t="s">
        <v>37</v>
      </c>
      <c r="G12" s="67" t="s">
        <v>38</v>
      </c>
      <c r="H12" s="53">
        <v>3</v>
      </c>
      <c r="I12" s="75">
        <v>20</v>
      </c>
      <c r="J12" s="51">
        <v>3</v>
      </c>
      <c r="K12" s="52">
        <v>20</v>
      </c>
      <c r="L12" s="50">
        <f t="shared" si="0"/>
        <v>40</v>
      </c>
      <c r="M12" s="46">
        <f t="shared" si="1"/>
        <v>40</v>
      </c>
      <c r="N12" s="47"/>
      <c r="O12" s="48"/>
      <c r="P12" s="47">
        <f t="shared" si="2"/>
        <v>0</v>
      </c>
      <c r="Q12" s="47">
        <f t="shared" si="3"/>
        <v>0</v>
      </c>
      <c r="R12" s="47">
        <f t="shared" si="4"/>
        <v>20</v>
      </c>
      <c r="S12" s="47">
        <f t="shared" si="5"/>
        <v>0</v>
      </c>
      <c r="T12" s="47">
        <f t="shared" si="6"/>
        <v>0</v>
      </c>
      <c r="U12" s="47">
        <f t="shared" si="7"/>
        <v>0</v>
      </c>
      <c r="V12" s="47">
        <f t="shared" si="8"/>
        <v>0</v>
      </c>
      <c r="W12" s="47">
        <f t="shared" si="9"/>
        <v>0</v>
      </c>
      <c r="X12" s="47">
        <f t="shared" si="10"/>
        <v>0</v>
      </c>
      <c r="Y12" s="47">
        <f t="shared" si="11"/>
        <v>0</v>
      </c>
      <c r="Z12" s="47">
        <f t="shared" si="12"/>
        <v>0</v>
      </c>
      <c r="AA12" s="47">
        <f t="shared" si="13"/>
        <v>0</v>
      </c>
      <c r="AB12" s="47">
        <f t="shared" si="14"/>
        <v>0</v>
      </c>
      <c r="AC12" s="47">
        <f t="shared" si="15"/>
        <v>0</v>
      </c>
      <c r="AD12" s="47">
        <f t="shared" si="16"/>
        <v>0</v>
      </c>
      <c r="AE12" s="47">
        <f t="shared" si="17"/>
        <v>0</v>
      </c>
      <c r="AF12" s="47">
        <f t="shared" si="18"/>
        <v>0</v>
      </c>
      <c r="AG12" s="47">
        <f t="shared" si="19"/>
        <v>0</v>
      </c>
      <c r="AH12" s="47">
        <f t="shared" si="20"/>
        <v>0</v>
      </c>
      <c r="AI12" s="47">
        <f t="shared" si="21"/>
        <v>0</v>
      </c>
      <c r="AJ12" s="47">
        <f t="shared" si="22"/>
        <v>0</v>
      </c>
      <c r="AK12" s="47">
        <f t="shared" si="23"/>
        <v>0</v>
      </c>
      <c r="AL12" s="47">
        <f t="shared" si="24"/>
        <v>20</v>
      </c>
      <c r="AM12" s="47">
        <f t="shared" si="25"/>
        <v>0</v>
      </c>
      <c r="AN12" s="47">
        <f t="shared" si="26"/>
        <v>0</v>
      </c>
      <c r="AO12" s="47">
        <f t="shared" si="27"/>
        <v>20</v>
      </c>
      <c r="AP12" s="47">
        <f t="shared" si="28"/>
        <v>0</v>
      </c>
      <c r="AQ12" s="47">
        <f t="shared" si="29"/>
        <v>0</v>
      </c>
      <c r="AR12" s="47">
        <f t="shared" si="30"/>
        <v>0</v>
      </c>
      <c r="AS12" s="47">
        <f t="shared" si="31"/>
        <v>0</v>
      </c>
      <c r="AT12" s="47">
        <f t="shared" si="32"/>
        <v>0</v>
      </c>
      <c r="AU12" s="47">
        <f t="shared" si="33"/>
        <v>0</v>
      </c>
      <c r="AV12" s="47">
        <f t="shared" si="34"/>
        <v>0</v>
      </c>
      <c r="AW12" s="47">
        <f t="shared" si="35"/>
        <v>0</v>
      </c>
      <c r="AX12" s="47">
        <f t="shared" si="36"/>
        <v>0</v>
      </c>
      <c r="AY12" s="47">
        <f t="shared" si="37"/>
        <v>0</v>
      </c>
      <c r="AZ12" s="47">
        <f t="shared" si="38"/>
        <v>0</v>
      </c>
      <c r="BA12" s="47">
        <f t="shared" si="39"/>
        <v>0</v>
      </c>
      <c r="BB12" s="47">
        <f t="shared" si="40"/>
        <v>0</v>
      </c>
      <c r="BC12" s="47">
        <f t="shared" si="41"/>
        <v>0</v>
      </c>
      <c r="BD12" s="47">
        <f t="shared" si="42"/>
        <v>0</v>
      </c>
      <c r="BE12" s="47">
        <f t="shared" si="43"/>
        <v>0</v>
      </c>
      <c r="BF12" s="47">
        <f t="shared" si="44"/>
        <v>0</v>
      </c>
      <c r="BG12" s="47">
        <f t="shared" si="45"/>
        <v>0</v>
      </c>
      <c r="BH12" s="47">
        <f t="shared" si="46"/>
        <v>0</v>
      </c>
      <c r="BI12" s="47">
        <f t="shared" si="47"/>
        <v>20</v>
      </c>
      <c r="BJ12" s="47">
        <f t="shared" si="48"/>
        <v>0</v>
      </c>
      <c r="BK12" s="47">
        <f t="shared" si="49"/>
        <v>0</v>
      </c>
      <c r="BL12" s="47">
        <f t="shared" si="50"/>
        <v>40</v>
      </c>
      <c r="BM12" s="47">
        <f t="shared" si="51"/>
        <v>0</v>
      </c>
      <c r="BN12" s="47">
        <f t="shared" si="52"/>
        <v>0</v>
      </c>
      <c r="BO12" s="47">
        <f t="shared" si="53"/>
        <v>0</v>
      </c>
      <c r="BP12" s="47">
        <f t="shared" si="54"/>
        <v>0</v>
      </c>
      <c r="BQ12" s="47">
        <f t="shared" si="55"/>
        <v>0</v>
      </c>
      <c r="BR12" s="47">
        <f t="shared" si="56"/>
        <v>0</v>
      </c>
      <c r="BS12" s="47">
        <f t="shared" si="57"/>
        <v>0</v>
      </c>
      <c r="BT12" s="47">
        <f t="shared" si="58"/>
        <v>0</v>
      </c>
      <c r="BU12" s="47">
        <f t="shared" si="59"/>
        <v>0</v>
      </c>
      <c r="BV12" s="47">
        <f t="shared" si="60"/>
        <v>0</v>
      </c>
      <c r="BW12" s="47">
        <f t="shared" si="61"/>
        <v>0</v>
      </c>
      <c r="BX12" s="47">
        <f t="shared" si="62"/>
        <v>0</v>
      </c>
      <c r="BY12" s="47">
        <f t="shared" si="63"/>
        <v>0</v>
      </c>
      <c r="BZ12" s="47">
        <f t="shared" si="64"/>
        <v>0</v>
      </c>
      <c r="CA12" s="47">
        <f t="shared" si="65"/>
        <v>0</v>
      </c>
      <c r="CB12" s="47">
        <f t="shared" si="66"/>
        <v>0</v>
      </c>
      <c r="CC12" s="47">
        <f t="shared" si="67"/>
        <v>0</v>
      </c>
      <c r="CD12" s="47">
        <f t="shared" si="68"/>
        <v>0</v>
      </c>
      <c r="CE12" s="47">
        <f t="shared" si="69"/>
        <v>0</v>
      </c>
      <c r="CF12" s="47">
        <f t="shared" si="70"/>
        <v>0</v>
      </c>
      <c r="CG12" s="47">
        <f t="shared" si="71"/>
        <v>0</v>
      </c>
      <c r="CH12" s="47">
        <f t="shared" si="72"/>
        <v>0</v>
      </c>
      <c r="CI12" s="47">
        <f t="shared" si="73"/>
        <v>0</v>
      </c>
      <c r="CJ12" s="47">
        <f t="shared" si="74"/>
        <v>0</v>
      </c>
      <c r="CK12" s="47">
        <f t="shared" si="75"/>
        <v>0</v>
      </c>
      <c r="CL12" s="47">
        <f t="shared" si="76"/>
        <v>0</v>
      </c>
      <c r="CM12" s="47">
        <f t="shared" si="77"/>
        <v>0</v>
      </c>
      <c r="CN12" s="47">
        <f t="shared" si="78"/>
        <v>0</v>
      </c>
      <c r="CO12" s="47">
        <f t="shared" si="79"/>
        <v>0</v>
      </c>
      <c r="CP12" s="47">
        <f t="shared" si="80"/>
        <v>0</v>
      </c>
      <c r="CQ12" s="47">
        <f t="shared" si="81"/>
        <v>0</v>
      </c>
      <c r="CR12" s="47">
        <f t="shared" si="82"/>
        <v>0</v>
      </c>
      <c r="CS12" s="47">
        <f t="shared" si="83"/>
        <v>0</v>
      </c>
      <c r="CT12" s="47">
        <f t="shared" si="84"/>
        <v>0</v>
      </c>
      <c r="CU12" s="47">
        <f t="shared" si="85"/>
        <v>0</v>
      </c>
      <c r="CV12" s="47">
        <f t="shared" si="86"/>
        <v>0</v>
      </c>
      <c r="CW12" s="47">
        <f t="shared" si="87"/>
        <v>0</v>
      </c>
      <c r="CX12" s="47">
        <f t="shared" si="88"/>
        <v>0</v>
      </c>
      <c r="CY12" s="47">
        <f t="shared" si="89"/>
        <v>0</v>
      </c>
      <c r="CZ12" s="47">
        <f t="shared" si="90"/>
        <v>40</v>
      </c>
      <c r="DA12" s="47">
        <f t="shared" si="91"/>
        <v>0</v>
      </c>
      <c r="DB12" s="47">
        <f t="shared" si="92"/>
        <v>0</v>
      </c>
      <c r="DC12" s="47">
        <f t="shared" si="93"/>
        <v>40</v>
      </c>
      <c r="DD12" s="47">
        <f t="shared" si="94"/>
        <v>0</v>
      </c>
      <c r="DE12" s="47">
        <f t="shared" si="95"/>
        <v>0</v>
      </c>
      <c r="DF12" s="47">
        <f t="shared" si="96"/>
        <v>0</v>
      </c>
      <c r="DG12" s="47">
        <f t="shared" si="97"/>
        <v>0</v>
      </c>
      <c r="DH12" s="47">
        <f t="shared" si="98"/>
        <v>0</v>
      </c>
      <c r="DI12" s="47">
        <f t="shared" si="99"/>
        <v>0</v>
      </c>
      <c r="DJ12" s="47">
        <f t="shared" si="100"/>
        <v>0</v>
      </c>
      <c r="DK12" s="47">
        <f t="shared" si="101"/>
        <v>0</v>
      </c>
      <c r="DL12" s="47">
        <f t="shared" si="102"/>
        <v>0</v>
      </c>
      <c r="DM12" s="47">
        <f t="shared" si="103"/>
        <v>0</v>
      </c>
      <c r="DN12" s="47">
        <f t="shared" si="104"/>
        <v>0</v>
      </c>
      <c r="DO12" s="47">
        <f t="shared" si="105"/>
        <v>0</v>
      </c>
      <c r="DP12" s="47">
        <f t="shared" si="106"/>
        <v>0</v>
      </c>
      <c r="DQ12" s="47">
        <f t="shared" si="107"/>
        <v>0</v>
      </c>
      <c r="DR12" s="47">
        <f t="shared" si="108"/>
        <v>0</v>
      </c>
      <c r="DS12" s="47">
        <f t="shared" si="109"/>
        <v>0</v>
      </c>
      <c r="DT12" s="47">
        <f t="shared" si="110"/>
        <v>0</v>
      </c>
      <c r="DU12" s="47">
        <f t="shared" si="111"/>
        <v>0</v>
      </c>
      <c r="DV12" s="47">
        <f t="shared" si="112"/>
        <v>0</v>
      </c>
      <c r="DW12" s="47">
        <f t="shared" si="113"/>
        <v>0</v>
      </c>
      <c r="DX12" s="47">
        <f t="shared" si="114"/>
        <v>0</v>
      </c>
      <c r="DY12" s="47">
        <f t="shared" si="115"/>
        <v>0</v>
      </c>
      <c r="DZ12" s="47">
        <f t="shared" si="116"/>
        <v>0</v>
      </c>
      <c r="EA12" s="47">
        <f t="shared" si="117"/>
        <v>0</v>
      </c>
      <c r="EB12" s="47">
        <f t="shared" si="118"/>
        <v>0</v>
      </c>
      <c r="EC12" s="47">
        <f t="shared" si="119"/>
        <v>0</v>
      </c>
      <c r="ED12" s="47">
        <f t="shared" si="120"/>
        <v>0</v>
      </c>
      <c r="EE12" s="47">
        <f t="shared" si="121"/>
        <v>0</v>
      </c>
      <c r="EF12" s="47">
        <f t="shared" si="122"/>
        <v>0</v>
      </c>
      <c r="EG12" s="47">
        <f t="shared" si="123"/>
        <v>0</v>
      </c>
      <c r="EH12" s="47">
        <f t="shared" si="124"/>
        <v>0</v>
      </c>
      <c r="EI12" s="47">
        <f t="shared" si="125"/>
        <v>0</v>
      </c>
      <c r="EJ12" s="47">
        <f t="shared" si="126"/>
        <v>0</v>
      </c>
      <c r="EK12" s="47">
        <f t="shared" si="127"/>
        <v>0</v>
      </c>
      <c r="EL12" s="47">
        <f t="shared" si="128"/>
        <v>0</v>
      </c>
      <c r="EM12" s="47">
        <f t="shared" si="129"/>
        <v>0</v>
      </c>
      <c r="EN12" s="47">
        <f t="shared" si="130"/>
        <v>0</v>
      </c>
      <c r="EO12" s="47">
        <f t="shared" si="131"/>
        <v>0</v>
      </c>
      <c r="EP12" s="47">
        <f t="shared" si="132"/>
        <v>0</v>
      </c>
      <c r="EQ12" s="47">
        <f t="shared" si="133"/>
        <v>40</v>
      </c>
      <c r="ER12" s="47"/>
      <c r="ES12" s="47">
        <f t="shared" si="134"/>
        <v>3</v>
      </c>
      <c r="ET12" s="47">
        <f t="shared" si="135"/>
        <v>3</v>
      </c>
      <c r="EU12" s="47"/>
      <c r="EV12" s="47">
        <f t="shared" si="136"/>
        <v>3</v>
      </c>
      <c r="EW12" s="47" t="e">
        <f>IF(L12=#REF!,IF(J12&lt;#REF!,#REF!,FA12),#REF!)</f>
        <v>#REF!</v>
      </c>
      <c r="EX12" s="47" t="e">
        <f>IF(L12=#REF!,IF(J12&lt;#REF!,0,1))</f>
        <v>#REF!</v>
      </c>
      <c r="EY12" s="47" t="e">
        <f>IF(AND(EV12&gt;=21,EV12&lt;&gt;0),EV12,IF(L12&lt;#REF!,"СТОП",EW12+EX12))</f>
        <v>#REF!</v>
      </c>
      <c r="EZ12" s="47"/>
      <c r="FA12" s="47">
        <v>15</v>
      </c>
      <c r="FB12" s="47">
        <v>16</v>
      </c>
      <c r="FC12" s="47"/>
      <c r="FD12" s="49">
        <f t="shared" si="137"/>
        <v>0</v>
      </c>
      <c r="FE12" s="49">
        <f t="shared" si="138"/>
        <v>0</v>
      </c>
      <c r="FF12" s="49">
        <f t="shared" si="139"/>
        <v>20</v>
      </c>
      <c r="FG12" s="49">
        <f t="shared" si="140"/>
        <v>0</v>
      </c>
      <c r="FH12" s="49">
        <f t="shared" si="141"/>
        <v>0</v>
      </c>
      <c r="FI12" s="49">
        <f t="shared" si="142"/>
        <v>0</v>
      </c>
      <c r="FJ12" s="49">
        <f t="shared" si="143"/>
        <v>0</v>
      </c>
      <c r="FK12" s="49">
        <f t="shared" si="144"/>
        <v>0</v>
      </c>
      <c r="FL12" s="49">
        <f t="shared" si="145"/>
        <v>0</v>
      </c>
      <c r="FM12" s="49">
        <f t="shared" si="146"/>
        <v>0</v>
      </c>
      <c r="FN12" s="49">
        <f t="shared" si="147"/>
        <v>0</v>
      </c>
      <c r="FO12" s="49">
        <f t="shared" si="148"/>
        <v>0</v>
      </c>
      <c r="FP12" s="49">
        <f t="shared" si="149"/>
        <v>0</v>
      </c>
      <c r="FQ12" s="49">
        <f t="shared" si="150"/>
        <v>0</v>
      </c>
      <c r="FR12" s="49">
        <f t="shared" si="151"/>
        <v>0</v>
      </c>
      <c r="FS12" s="49">
        <f t="shared" si="152"/>
        <v>0</v>
      </c>
      <c r="FT12" s="49">
        <f t="shared" si="153"/>
        <v>0</v>
      </c>
      <c r="FU12" s="49">
        <f t="shared" si="154"/>
        <v>0</v>
      </c>
      <c r="FV12" s="49">
        <f t="shared" si="155"/>
        <v>0</v>
      </c>
      <c r="FW12" s="49">
        <f t="shared" si="156"/>
        <v>0</v>
      </c>
      <c r="FX12" s="49">
        <f t="shared" si="157"/>
        <v>0</v>
      </c>
      <c r="FY12" s="49">
        <f t="shared" si="158"/>
        <v>0</v>
      </c>
      <c r="FZ12" s="49">
        <f t="shared" si="159"/>
        <v>20</v>
      </c>
      <c r="GA12" s="49">
        <f t="shared" si="160"/>
        <v>0</v>
      </c>
      <c r="GB12" s="49">
        <f t="shared" si="161"/>
        <v>0</v>
      </c>
      <c r="GC12" s="49">
        <f t="shared" si="162"/>
        <v>20</v>
      </c>
      <c r="GD12" s="49">
        <f t="shared" si="163"/>
        <v>0</v>
      </c>
      <c r="GE12" s="49">
        <f t="shared" si="164"/>
        <v>0</v>
      </c>
      <c r="GF12" s="49">
        <f t="shared" si="165"/>
        <v>0</v>
      </c>
      <c r="GG12" s="49">
        <f t="shared" si="166"/>
        <v>0</v>
      </c>
      <c r="GH12" s="49">
        <f t="shared" si="167"/>
        <v>0</v>
      </c>
      <c r="GI12" s="49">
        <f t="shared" si="168"/>
        <v>0</v>
      </c>
      <c r="GJ12" s="49">
        <f t="shared" si="169"/>
        <v>0</v>
      </c>
      <c r="GK12" s="49">
        <f t="shared" si="170"/>
        <v>0</v>
      </c>
      <c r="GL12" s="49">
        <f t="shared" si="171"/>
        <v>0</v>
      </c>
      <c r="GM12" s="49">
        <f t="shared" si="172"/>
        <v>0</v>
      </c>
      <c r="GN12" s="49">
        <f t="shared" si="173"/>
        <v>0</v>
      </c>
      <c r="GO12" s="49">
        <f t="shared" si="174"/>
        <v>0</v>
      </c>
      <c r="GP12" s="49">
        <f t="shared" si="175"/>
        <v>0</v>
      </c>
      <c r="GQ12" s="49">
        <f t="shared" si="176"/>
        <v>0</v>
      </c>
      <c r="GR12" s="49">
        <f t="shared" si="177"/>
        <v>0</v>
      </c>
      <c r="GS12" s="49">
        <f t="shared" si="178"/>
        <v>0</v>
      </c>
      <c r="GT12" s="49">
        <f t="shared" si="179"/>
        <v>0</v>
      </c>
      <c r="GU12" s="49">
        <f t="shared" si="180"/>
        <v>0</v>
      </c>
      <c r="GV12" s="49">
        <f t="shared" si="181"/>
        <v>0</v>
      </c>
      <c r="GW12" s="49">
        <f t="shared" si="182"/>
        <v>20</v>
      </c>
      <c r="GX12" s="49">
        <f t="shared" si="183"/>
        <v>0</v>
      </c>
      <c r="GY12" s="49">
        <f t="shared" si="184"/>
        <v>0</v>
      </c>
      <c r="GZ12" s="49">
        <f t="shared" si="185"/>
        <v>95</v>
      </c>
      <c r="HA12" s="49">
        <f t="shared" si="186"/>
        <v>0</v>
      </c>
      <c r="HB12" s="49">
        <f t="shared" si="187"/>
        <v>0</v>
      </c>
      <c r="HC12" s="49">
        <f t="shared" si="188"/>
        <v>0</v>
      </c>
      <c r="HD12" s="49">
        <f t="shared" si="189"/>
        <v>0</v>
      </c>
      <c r="HE12" s="49">
        <f t="shared" si="190"/>
        <v>0</v>
      </c>
      <c r="HF12" s="49">
        <f t="shared" si="191"/>
        <v>0</v>
      </c>
      <c r="HG12" s="49">
        <f t="shared" si="192"/>
        <v>0</v>
      </c>
      <c r="HH12" s="49">
        <f t="shared" si="193"/>
        <v>0</v>
      </c>
      <c r="HI12" s="49">
        <f t="shared" si="194"/>
        <v>0</v>
      </c>
      <c r="HJ12" s="49">
        <f t="shared" si="195"/>
        <v>0</v>
      </c>
      <c r="HK12" s="49">
        <f t="shared" si="196"/>
        <v>0</v>
      </c>
      <c r="HL12" s="49">
        <f t="shared" si="197"/>
        <v>0</v>
      </c>
      <c r="HM12" s="49">
        <f t="shared" si="198"/>
        <v>0</v>
      </c>
      <c r="HN12" s="49">
        <f t="shared" si="199"/>
        <v>0</v>
      </c>
      <c r="HO12" s="49">
        <f t="shared" si="200"/>
        <v>0</v>
      </c>
      <c r="HP12" s="49">
        <f t="shared" si="201"/>
        <v>0</v>
      </c>
      <c r="HQ12" s="49">
        <f t="shared" si="202"/>
        <v>0</v>
      </c>
      <c r="HR12" s="49">
        <f t="shared" si="203"/>
        <v>0</v>
      </c>
      <c r="HS12" s="49">
        <f t="shared" si="204"/>
        <v>0</v>
      </c>
      <c r="HT12" s="49">
        <f t="shared" si="205"/>
        <v>95</v>
      </c>
      <c r="HU12" s="49">
        <f t="shared" si="206"/>
        <v>0</v>
      </c>
      <c r="HV12" s="49">
        <f t="shared" si="207"/>
        <v>0</v>
      </c>
      <c r="HW12" s="49">
        <f t="shared" si="208"/>
        <v>95</v>
      </c>
      <c r="HX12" s="49">
        <f t="shared" si="209"/>
        <v>0</v>
      </c>
      <c r="HY12" s="49">
        <f t="shared" si="210"/>
        <v>0</v>
      </c>
      <c r="HZ12" s="49">
        <f t="shared" si="211"/>
        <v>0</v>
      </c>
      <c r="IA12" s="49">
        <f t="shared" si="212"/>
        <v>0</v>
      </c>
      <c r="IB12" s="49">
        <f t="shared" si="213"/>
        <v>0</v>
      </c>
      <c r="IC12" s="49">
        <f t="shared" si="214"/>
        <v>0</v>
      </c>
      <c r="ID12" s="49">
        <f t="shared" si="215"/>
        <v>0</v>
      </c>
      <c r="IE12" s="49">
        <f t="shared" si="216"/>
        <v>0</v>
      </c>
      <c r="IF12" s="49">
        <f t="shared" si="217"/>
        <v>0</v>
      </c>
      <c r="IG12" s="49">
        <f t="shared" si="218"/>
        <v>0</v>
      </c>
      <c r="IH12" s="49">
        <f t="shared" si="219"/>
        <v>0</v>
      </c>
      <c r="II12" s="49">
        <f t="shared" si="220"/>
        <v>0</v>
      </c>
      <c r="IJ12" s="49">
        <f t="shared" si="221"/>
        <v>0</v>
      </c>
      <c r="IK12" s="49">
        <f t="shared" si="222"/>
        <v>0</v>
      </c>
      <c r="IL12" s="49">
        <f t="shared" si="223"/>
        <v>0</v>
      </c>
      <c r="IM12" s="49">
        <f t="shared" si="224"/>
        <v>0</v>
      </c>
      <c r="IN12" s="49">
        <f t="shared" si="225"/>
        <v>0</v>
      </c>
      <c r="IO12" s="49">
        <f t="shared" si="226"/>
        <v>0</v>
      </c>
      <c r="IP12" s="49">
        <f t="shared" si="227"/>
        <v>0</v>
      </c>
      <c r="IQ12" s="49">
        <f t="shared" si="228"/>
        <v>95</v>
      </c>
      <c r="IR12" s="47"/>
      <c r="IS12" s="47"/>
      <c r="IT12" s="47"/>
      <c r="IU12" s="47"/>
      <c r="IV12" s="47"/>
    </row>
    <row r="13" spans="1:256" s="3" customFormat="1" ht="198">
      <c r="A13" s="69">
        <v>4</v>
      </c>
      <c r="B13" s="78">
        <v>23</v>
      </c>
      <c r="C13" s="73" t="s">
        <v>51</v>
      </c>
      <c r="D13" s="88" t="s">
        <v>29</v>
      </c>
      <c r="E13" s="81" t="s">
        <v>66</v>
      </c>
      <c r="F13" s="68" t="s">
        <v>37</v>
      </c>
      <c r="G13" s="67" t="s">
        <v>40</v>
      </c>
      <c r="H13" s="53">
        <v>4</v>
      </c>
      <c r="I13" s="75">
        <v>18</v>
      </c>
      <c r="J13" s="51">
        <v>4</v>
      </c>
      <c r="K13" s="52">
        <v>18</v>
      </c>
      <c r="L13" s="50">
        <f t="shared" si="0"/>
        <v>36</v>
      </c>
      <c r="M13" s="46">
        <f>I13+K13</f>
        <v>36</v>
      </c>
      <c r="N13" s="47"/>
      <c r="O13" s="48"/>
      <c r="P13" s="47">
        <f>IF(H13=1,25,0)</f>
        <v>0</v>
      </c>
      <c r="Q13" s="47">
        <f>IF(H13=2,22,0)</f>
        <v>0</v>
      </c>
      <c r="R13" s="47">
        <f>IF(H13=3,20,0)</f>
        <v>0</v>
      </c>
      <c r="S13" s="47">
        <f>IF(H13=4,18,0)</f>
        <v>18</v>
      </c>
      <c r="T13" s="47">
        <f>IF(H13=5,16,0)</f>
        <v>0</v>
      </c>
      <c r="U13" s="47">
        <f>IF(H13=6,15,0)</f>
        <v>0</v>
      </c>
      <c r="V13" s="47">
        <f>IF(H13=7,14,0)</f>
        <v>0</v>
      </c>
      <c r="W13" s="47">
        <f>IF(H13=8,13,0)</f>
        <v>0</v>
      </c>
      <c r="X13" s="47">
        <f>IF(H13=9,12,0)</f>
        <v>0</v>
      </c>
      <c r="Y13" s="47">
        <f>IF(H13=10,11,0)</f>
        <v>0</v>
      </c>
      <c r="Z13" s="47">
        <f>IF(H13=11,10,0)</f>
        <v>0</v>
      </c>
      <c r="AA13" s="47">
        <f>IF(H13=12,9,0)</f>
        <v>0</v>
      </c>
      <c r="AB13" s="47">
        <f>IF(H13=13,8,0)</f>
        <v>0</v>
      </c>
      <c r="AC13" s="47">
        <f>IF(H13=14,7,0)</f>
        <v>0</v>
      </c>
      <c r="AD13" s="47">
        <f>IF(H13=15,6,0)</f>
        <v>0</v>
      </c>
      <c r="AE13" s="47">
        <f>IF(H13=16,5,0)</f>
        <v>0</v>
      </c>
      <c r="AF13" s="47">
        <f>IF(H13=17,4,0)</f>
        <v>0</v>
      </c>
      <c r="AG13" s="47">
        <f>IF(H13=18,3,0)</f>
        <v>0</v>
      </c>
      <c r="AH13" s="47">
        <f>IF(H13=19,2,0)</f>
        <v>0</v>
      </c>
      <c r="AI13" s="47">
        <f>IF(H13=20,1,0)</f>
        <v>0</v>
      </c>
      <c r="AJ13" s="47">
        <f>IF(H13&gt;20,0,0)</f>
        <v>0</v>
      </c>
      <c r="AK13" s="47">
        <f>IF(H13="сх",0,0)</f>
        <v>0</v>
      </c>
      <c r="AL13" s="47">
        <f>SUM(P13:AJ13)</f>
        <v>18</v>
      </c>
      <c r="AM13" s="47">
        <f>IF(J13=1,25,0)</f>
        <v>0</v>
      </c>
      <c r="AN13" s="47">
        <f>IF(J13=2,22,0)</f>
        <v>0</v>
      </c>
      <c r="AO13" s="47">
        <f>IF(J13=3,20,0)</f>
        <v>0</v>
      </c>
      <c r="AP13" s="47">
        <f>IF(J13=4,18,0)</f>
        <v>18</v>
      </c>
      <c r="AQ13" s="47">
        <f>IF(J13=5,16,0)</f>
        <v>0</v>
      </c>
      <c r="AR13" s="47">
        <f>IF(J13=6,15,0)</f>
        <v>0</v>
      </c>
      <c r="AS13" s="47">
        <f>IF(J13=7,14,0)</f>
        <v>0</v>
      </c>
      <c r="AT13" s="47">
        <f>IF(J13=8,13,0)</f>
        <v>0</v>
      </c>
      <c r="AU13" s="47">
        <f>IF(J13=9,12,0)</f>
        <v>0</v>
      </c>
      <c r="AV13" s="47">
        <f>IF(J13=10,11,0)</f>
        <v>0</v>
      </c>
      <c r="AW13" s="47">
        <f>IF(J13=11,10,0)</f>
        <v>0</v>
      </c>
      <c r="AX13" s="47">
        <f>IF(J13=12,9,0)</f>
        <v>0</v>
      </c>
      <c r="AY13" s="47">
        <f>IF(J13=13,8,0)</f>
        <v>0</v>
      </c>
      <c r="AZ13" s="47">
        <f>IF(J13=14,7,0)</f>
        <v>0</v>
      </c>
      <c r="BA13" s="47">
        <f>IF(J13=15,6,0)</f>
        <v>0</v>
      </c>
      <c r="BB13" s="47">
        <f>IF(J13=16,5,0)</f>
        <v>0</v>
      </c>
      <c r="BC13" s="47">
        <f>IF(J13=17,4,0)</f>
        <v>0</v>
      </c>
      <c r="BD13" s="47">
        <f>IF(J13=18,3,0)</f>
        <v>0</v>
      </c>
      <c r="BE13" s="47">
        <f>IF(J13=19,2,0)</f>
        <v>0</v>
      </c>
      <c r="BF13" s="47">
        <f>IF(J13=20,1,0)</f>
        <v>0</v>
      </c>
      <c r="BG13" s="47">
        <f>IF(J13&gt;20,0,0)</f>
        <v>0</v>
      </c>
      <c r="BH13" s="47">
        <f>IF(J13="сх",0,0)</f>
        <v>0</v>
      </c>
      <c r="BI13" s="47">
        <f>SUM(AM13:BG13)</f>
        <v>18</v>
      </c>
      <c r="BJ13" s="47">
        <f>IF(H13=1,45,0)</f>
        <v>0</v>
      </c>
      <c r="BK13" s="47">
        <f>IF(H13=2,42,0)</f>
        <v>0</v>
      </c>
      <c r="BL13" s="47">
        <f>IF(H13=3,40,0)</f>
        <v>0</v>
      </c>
      <c r="BM13" s="47">
        <f>IF(H13=4,38,0)</f>
        <v>38</v>
      </c>
      <c r="BN13" s="47">
        <f>IF(H13=5,36,0)</f>
        <v>0</v>
      </c>
      <c r="BO13" s="47">
        <f>IF(H13=6,35,0)</f>
        <v>0</v>
      </c>
      <c r="BP13" s="47">
        <f>IF(H13=7,34,0)</f>
        <v>0</v>
      </c>
      <c r="BQ13" s="47">
        <f>IF(H13=8,33,0)</f>
        <v>0</v>
      </c>
      <c r="BR13" s="47">
        <f>IF(H13=9,32,0)</f>
        <v>0</v>
      </c>
      <c r="BS13" s="47">
        <f>IF(H13=10,31,0)</f>
        <v>0</v>
      </c>
      <c r="BT13" s="47">
        <f>IF(H13=11,30,0)</f>
        <v>0</v>
      </c>
      <c r="BU13" s="47">
        <f>IF(H13=12,29,0)</f>
        <v>0</v>
      </c>
      <c r="BV13" s="47">
        <f>IF(H13=13,28,0)</f>
        <v>0</v>
      </c>
      <c r="BW13" s="47">
        <f>IF(H13=14,27,0)</f>
        <v>0</v>
      </c>
      <c r="BX13" s="47">
        <f>IF(H13=15,26,0)</f>
        <v>0</v>
      </c>
      <c r="BY13" s="47">
        <f>IF(H13=16,25,0)</f>
        <v>0</v>
      </c>
      <c r="BZ13" s="47">
        <f>IF(H13=17,24,0)</f>
        <v>0</v>
      </c>
      <c r="CA13" s="47">
        <f>IF(H13=18,23,0)</f>
        <v>0</v>
      </c>
      <c r="CB13" s="47">
        <f>IF(H13=19,22,0)</f>
        <v>0</v>
      </c>
      <c r="CC13" s="47">
        <f>IF(H13=20,21,0)</f>
        <v>0</v>
      </c>
      <c r="CD13" s="47">
        <f>IF(H13=21,20,0)</f>
        <v>0</v>
      </c>
      <c r="CE13" s="47">
        <f>IF(H13=22,19,0)</f>
        <v>0</v>
      </c>
      <c r="CF13" s="47">
        <f>IF(H13=23,18,0)</f>
        <v>0</v>
      </c>
      <c r="CG13" s="47">
        <f>IF(H13=24,17,0)</f>
        <v>0</v>
      </c>
      <c r="CH13" s="47">
        <f>IF(H13=25,16,0)</f>
        <v>0</v>
      </c>
      <c r="CI13" s="47">
        <f>IF(H13=26,15,0)</f>
        <v>0</v>
      </c>
      <c r="CJ13" s="47">
        <f>IF(H13=27,14,0)</f>
        <v>0</v>
      </c>
      <c r="CK13" s="47">
        <f>IF(H13=28,13,0)</f>
        <v>0</v>
      </c>
      <c r="CL13" s="47">
        <f>IF(H13=29,12,0)</f>
        <v>0</v>
      </c>
      <c r="CM13" s="47">
        <f>IF(H13=30,11,0)</f>
        <v>0</v>
      </c>
      <c r="CN13" s="47">
        <f>IF(H13=31,10,0)</f>
        <v>0</v>
      </c>
      <c r="CO13" s="47">
        <f>IF(H13=32,9,0)</f>
        <v>0</v>
      </c>
      <c r="CP13" s="47">
        <f>IF(H13=33,8,0)</f>
        <v>0</v>
      </c>
      <c r="CQ13" s="47">
        <f>IF(H13=34,7,0)</f>
        <v>0</v>
      </c>
      <c r="CR13" s="47">
        <f>IF(H13=35,6,0)</f>
        <v>0</v>
      </c>
      <c r="CS13" s="47">
        <f>IF(H13=36,5,0)</f>
        <v>0</v>
      </c>
      <c r="CT13" s="47">
        <f>IF(H13=37,4,0)</f>
        <v>0</v>
      </c>
      <c r="CU13" s="47">
        <f>IF(H13=38,3,0)</f>
        <v>0</v>
      </c>
      <c r="CV13" s="47">
        <f>IF(H13=39,2,0)</f>
        <v>0</v>
      </c>
      <c r="CW13" s="47">
        <f>IF(H13=40,1,0)</f>
        <v>0</v>
      </c>
      <c r="CX13" s="47">
        <f>IF(H13&gt;20,0,0)</f>
        <v>0</v>
      </c>
      <c r="CY13" s="47">
        <f>IF(H13="сх",0,0)</f>
        <v>0</v>
      </c>
      <c r="CZ13" s="47">
        <f>SUM(BJ13:CY13)</f>
        <v>38</v>
      </c>
      <c r="DA13" s="47">
        <f>IF(J13=1,45,0)</f>
        <v>0</v>
      </c>
      <c r="DB13" s="47">
        <f>IF(J13=2,42,0)</f>
        <v>0</v>
      </c>
      <c r="DC13" s="47">
        <f>IF(J13=3,40,0)</f>
        <v>0</v>
      </c>
      <c r="DD13" s="47">
        <f>IF(J13=4,38,0)</f>
        <v>38</v>
      </c>
      <c r="DE13" s="47">
        <f>IF(J13=5,36,0)</f>
        <v>0</v>
      </c>
      <c r="DF13" s="47">
        <f>IF(J13=6,35,0)</f>
        <v>0</v>
      </c>
      <c r="DG13" s="47">
        <f>IF(J13=7,34,0)</f>
        <v>0</v>
      </c>
      <c r="DH13" s="47">
        <f>IF(J13=8,33,0)</f>
        <v>0</v>
      </c>
      <c r="DI13" s="47">
        <f>IF(J13=9,32,0)</f>
        <v>0</v>
      </c>
      <c r="DJ13" s="47">
        <f>IF(J13=10,31,0)</f>
        <v>0</v>
      </c>
      <c r="DK13" s="47">
        <f>IF(J13=11,30,0)</f>
        <v>0</v>
      </c>
      <c r="DL13" s="47">
        <f>IF(J13=12,29,0)</f>
        <v>0</v>
      </c>
      <c r="DM13" s="47">
        <f>IF(J13=13,28,0)</f>
        <v>0</v>
      </c>
      <c r="DN13" s="47">
        <f>IF(J13=14,27,0)</f>
        <v>0</v>
      </c>
      <c r="DO13" s="47">
        <f>IF(J13=15,26,0)</f>
        <v>0</v>
      </c>
      <c r="DP13" s="47">
        <f>IF(J13=16,25,0)</f>
        <v>0</v>
      </c>
      <c r="DQ13" s="47">
        <f>IF(J13=17,24,0)</f>
        <v>0</v>
      </c>
      <c r="DR13" s="47">
        <f>IF(J13=18,23,0)</f>
        <v>0</v>
      </c>
      <c r="DS13" s="47">
        <f>IF(J13=19,22,0)</f>
        <v>0</v>
      </c>
      <c r="DT13" s="47">
        <f>IF(J13=20,21,0)</f>
        <v>0</v>
      </c>
      <c r="DU13" s="47">
        <f>IF(J13=21,20,0)</f>
        <v>0</v>
      </c>
      <c r="DV13" s="47">
        <f>IF(J13=22,19,0)</f>
        <v>0</v>
      </c>
      <c r="DW13" s="47">
        <f>IF(J13=23,18,0)</f>
        <v>0</v>
      </c>
      <c r="DX13" s="47">
        <f>IF(J13=24,17,0)</f>
        <v>0</v>
      </c>
      <c r="DY13" s="47">
        <f>IF(J13=25,16,0)</f>
        <v>0</v>
      </c>
      <c r="DZ13" s="47">
        <f>IF(J13=26,15,0)</f>
        <v>0</v>
      </c>
      <c r="EA13" s="47">
        <f>IF(J13=27,14,0)</f>
        <v>0</v>
      </c>
      <c r="EB13" s="47">
        <f>IF(J13=28,13,0)</f>
        <v>0</v>
      </c>
      <c r="EC13" s="47">
        <f>IF(J13=29,12,0)</f>
        <v>0</v>
      </c>
      <c r="ED13" s="47">
        <f>IF(J13=30,11,0)</f>
        <v>0</v>
      </c>
      <c r="EE13" s="47">
        <f>IF(J13=31,10,0)</f>
        <v>0</v>
      </c>
      <c r="EF13" s="47">
        <f>IF(J13=32,9,0)</f>
        <v>0</v>
      </c>
      <c r="EG13" s="47">
        <f>IF(J13=33,8,0)</f>
        <v>0</v>
      </c>
      <c r="EH13" s="47">
        <f>IF(J13=34,7,0)</f>
        <v>0</v>
      </c>
      <c r="EI13" s="47">
        <f>IF(J13=35,6,0)</f>
        <v>0</v>
      </c>
      <c r="EJ13" s="47">
        <f>IF(J13=36,5,0)</f>
        <v>0</v>
      </c>
      <c r="EK13" s="47">
        <f>IF(J13=37,4,0)</f>
        <v>0</v>
      </c>
      <c r="EL13" s="47">
        <f>IF(J13=38,3,0)</f>
        <v>0</v>
      </c>
      <c r="EM13" s="47">
        <f>IF(J13=39,2,0)</f>
        <v>0</v>
      </c>
      <c r="EN13" s="47">
        <f>IF(J13=40,1,0)</f>
        <v>0</v>
      </c>
      <c r="EO13" s="47">
        <f>IF(J13&gt;20,0,0)</f>
        <v>0</v>
      </c>
      <c r="EP13" s="47">
        <f>IF(J13="сх",0,0)</f>
        <v>0</v>
      </c>
      <c r="EQ13" s="47">
        <f>SUM(DA13:EP13)</f>
        <v>38</v>
      </c>
      <c r="ER13" s="47"/>
      <c r="ES13" s="47">
        <f>IF(H13="сх","ноль",IF(H13&gt;0,H13,"Ноль"))</f>
        <v>4</v>
      </c>
      <c r="ET13" s="47">
        <f>IF(J13="сх","ноль",IF(J13&gt;0,J13,"Ноль"))</f>
        <v>4</v>
      </c>
      <c r="EU13" s="47"/>
      <c r="EV13" s="47">
        <f>MIN(ES13,ET13)</f>
        <v>4</v>
      </c>
      <c r="EW13" s="47" t="e">
        <f>IF(L13=#REF!,IF(J13&lt;#REF!,#REF!,FA13),#REF!)</f>
        <v>#REF!</v>
      </c>
      <c r="EX13" s="47" t="e">
        <f>IF(L13=#REF!,IF(J13&lt;#REF!,0,1))</f>
        <v>#REF!</v>
      </c>
      <c r="EY13" s="47" t="e">
        <f>IF(AND(EV13&gt;=21,EV13&lt;&gt;0),EV13,IF(L13&lt;#REF!,"СТОП",EW13+EX13))</f>
        <v>#REF!</v>
      </c>
      <c r="EZ13" s="47"/>
      <c r="FA13" s="47">
        <v>15</v>
      </c>
      <c r="FB13" s="47">
        <v>16</v>
      </c>
      <c r="FC13" s="47"/>
      <c r="FD13" s="49">
        <f>IF(H13=1,25,0)</f>
        <v>0</v>
      </c>
      <c r="FE13" s="49">
        <f>IF(H13=2,22,0)</f>
        <v>0</v>
      </c>
      <c r="FF13" s="49">
        <f>IF(H13=3,20,0)</f>
        <v>0</v>
      </c>
      <c r="FG13" s="49">
        <f>IF(H13=4,18,0)</f>
        <v>18</v>
      </c>
      <c r="FH13" s="49">
        <f>IF(H13=5,16,0)</f>
        <v>0</v>
      </c>
      <c r="FI13" s="49">
        <f>IF(H13=6,15,0)</f>
        <v>0</v>
      </c>
      <c r="FJ13" s="49">
        <f>IF(H13=7,14,0)</f>
        <v>0</v>
      </c>
      <c r="FK13" s="49">
        <f>IF(H13=8,13,0)</f>
        <v>0</v>
      </c>
      <c r="FL13" s="49">
        <f>IF(H13=9,12,0)</f>
        <v>0</v>
      </c>
      <c r="FM13" s="49">
        <f>IF(H13=10,11,0)</f>
        <v>0</v>
      </c>
      <c r="FN13" s="49">
        <f>IF(H13=11,10,0)</f>
        <v>0</v>
      </c>
      <c r="FO13" s="49">
        <f>IF(H13=12,9,0)</f>
        <v>0</v>
      </c>
      <c r="FP13" s="49">
        <f>IF(H13=13,8,0)</f>
        <v>0</v>
      </c>
      <c r="FQ13" s="49">
        <f>IF(H13=14,7,0)</f>
        <v>0</v>
      </c>
      <c r="FR13" s="49">
        <f>IF(H13=15,6,0)</f>
        <v>0</v>
      </c>
      <c r="FS13" s="49">
        <f>IF(H13=16,5,0)</f>
        <v>0</v>
      </c>
      <c r="FT13" s="49">
        <f>IF(H13=17,4,0)</f>
        <v>0</v>
      </c>
      <c r="FU13" s="49">
        <f>IF(H13=18,3,0)</f>
        <v>0</v>
      </c>
      <c r="FV13" s="49">
        <f>IF(H13=19,2,0)</f>
        <v>0</v>
      </c>
      <c r="FW13" s="49">
        <f>IF(H13=20,1,0)</f>
        <v>0</v>
      </c>
      <c r="FX13" s="49">
        <f>IF(H13&gt;20,0,0)</f>
        <v>0</v>
      </c>
      <c r="FY13" s="49">
        <f>IF(H13="сх",0,0)</f>
        <v>0</v>
      </c>
      <c r="FZ13" s="49">
        <f>SUM(FD13:FY13)</f>
        <v>18</v>
      </c>
      <c r="GA13" s="49">
        <f>IF(J13=1,25,0)</f>
        <v>0</v>
      </c>
      <c r="GB13" s="49">
        <f>IF(J13=2,22,0)</f>
        <v>0</v>
      </c>
      <c r="GC13" s="49">
        <f>IF(J13=3,20,0)</f>
        <v>0</v>
      </c>
      <c r="GD13" s="49">
        <f>IF(J13=4,18,0)</f>
        <v>18</v>
      </c>
      <c r="GE13" s="49">
        <f>IF(J13=5,16,0)</f>
        <v>0</v>
      </c>
      <c r="GF13" s="49">
        <f>IF(J13=6,15,0)</f>
        <v>0</v>
      </c>
      <c r="GG13" s="49">
        <f>IF(J13=7,14,0)</f>
        <v>0</v>
      </c>
      <c r="GH13" s="49">
        <f>IF(J13=8,13,0)</f>
        <v>0</v>
      </c>
      <c r="GI13" s="49">
        <f>IF(J13=9,12,0)</f>
        <v>0</v>
      </c>
      <c r="GJ13" s="49">
        <f>IF(J13=10,11,0)</f>
        <v>0</v>
      </c>
      <c r="GK13" s="49">
        <f>IF(J13=11,10,0)</f>
        <v>0</v>
      </c>
      <c r="GL13" s="49">
        <f>IF(J13=12,9,0)</f>
        <v>0</v>
      </c>
      <c r="GM13" s="49">
        <f>IF(J13=13,8,0)</f>
        <v>0</v>
      </c>
      <c r="GN13" s="49">
        <f>IF(J13=14,7,0)</f>
        <v>0</v>
      </c>
      <c r="GO13" s="49">
        <f>IF(J13=15,6,0)</f>
        <v>0</v>
      </c>
      <c r="GP13" s="49">
        <f>IF(J13=16,5,0)</f>
        <v>0</v>
      </c>
      <c r="GQ13" s="49">
        <f>IF(J13=17,4,0)</f>
        <v>0</v>
      </c>
      <c r="GR13" s="49">
        <f>IF(J13=18,3,0)</f>
        <v>0</v>
      </c>
      <c r="GS13" s="49">
        <f>IF(J13=19,2,0)</f>
        <v>0</v>
      </c>
      <c r="GT13" s="49">
        <f>IF(J13=20,1,0)</f>
        <v>0</v>
      </c>
      <c r="GU13" s="49">
        <f>IF(J13&gt;20,0,0)</f>
        <v>0</v>
      </c>
      <c r="GV13" s="49">
        <f>IF(J13="сх",0,0)</f>
        <v>0</v>
      </c>
      <c r="GW13" s="49">
        <f>SUM(GA13:GV13)</f>
        <v>18</v>
      </c>
      <c r="GX13" s="49">
        <f>IF(H13=1,100,0)</f>
        <v>0</v>
      </c>
      <c r="GY13" s="49">
        <f>IF(H13=2,98,0)</f>
        <v>0</v>
      </c>
      <c r="GZ13" s="49">
        <f>IF(H13=3,95,0)</f>
        <v>0</v>
      </c>
      <c r="HA13" s="49">
        <f>IF(H13=4,93,0)</f>
        <v>93</v>
      </c>
      <c r="HB13" s="49">
        <f>IF(H13=5,90,0)</f>
        <v>0</v>
      </c>
      <c r="HC13" s="49">
        <f>IF(H13=6,88,0)</f>
        <v>0</v>
      </c>
      <c r="HD13" s="49">
        <f>IF(H13=7,85,0)</f>
        <v>0</v>
      </c>
      <c r="HE13" s="49">
        <f>IF(H13=8,83,0)</f>
        <v>0</v>
      </c>
      <c r="HF13" s="49">
        <f>IF(H13=9,80,0)</f>
        <v>0</v>
      </c>
      <c r="HG13" s="49">
        <f>IF(H13=10,78,0)</f>
        <v>0</v>
      </c>
      <c r="HH13" s="49">
        <f>IF(H13=11,75,0)</f>
        <v>0</v>
      </c>
      <c r="HI13" s="49">
        <f>IF(H13=12,73,0)</f>
        <v>0</v>
      </c>
      <c r="HJ13" s="49">
        <f>IF(H13=13,70,0)</f>
        <v>0</v>
      </c>
      <c r="HK13" s="49">
        <f>IF(H13=14,68,0)</f>
        <v>0</v>
      </c>
      <c r="HL13" s="49">
        <f>IF(H13=15,65,0)</f>
        <v>0</v>
      </c>
      <c r="HM13" s="49">
        <f>IF(H13=16,63,0)</f>
        <v>0</v>
      </c>
      <c r="HN13" s="49">
        <f>IF(H13=17,60,0)</f>
        <v>0</v>
      </c>
      <c r="HO13" s="49">
        <f>IF(H13=18,58,0)</f>
        <v>0</v>
      </c>
      <c r="HP13" s="49">
        <f>IF(H13=19,55,0)</f>
        <v>0</v>
      </c>
      <c r="HQ13" s="49">
        <f>IF(H13=20,53,0)</f>
        <v>0</v>
      </c>
      <c r="HR13" s="49">
        <f>IF(H13&gt;20,0,0)</f>
        <v>0</v>
      </c>
      <c r="HS13" s="49">
        <f>IF(H13="сх",0,0)</f>
        <v>0</v>
      </c>
      <c r="HT13" s="49">
        <f>SUM(GX13:HS13)</f>
        <v>93</v>
      </c>
      <c r="HU13" s="49">
        <f>IF(J13=1,100,0)</f>
        <v>0</v>
      </c>
      <c r="HV13" s="49">
        <f>IF(J13=2,98,0)</f>
        <v>0</v>
      </c>
      <c r="HW13" s="49">
        <f>IF(J13=3,95,0)</f>
        <v>0</v>
      </c>
      <c r="HX13" s="49">
        <f>IF(J13=4,93,0)</f>
        <v>93</v>
      </c>
      <c r="HY13" s="49">
        <f>IF(J13=5,90,0)</f>
        <v>0</v>
      </c>
      <c r="HZ13" s="49">
        <f>IF(J13=6,88,0)</f>
        <v>0</v>
      </c>
      <c r="IA13" s="49">
        <f>IF(J13=7,85,0)</f>
        <v>0</v>
      </c>
      <c r="IB13" s="49">
        <f>IF(J13=8,83,0)</f>
        <v>0</v>
      </c>
      <c r="IC13" s="49">
        <f>IF(J13=9,80,0)</f>
        <v>0</v>
      </c>
      <c r="ID13" s="49">
        <f>IF(J13=10,78,0)</f>
        <v>0</v>
      </c>
      <c r="IE13" s="49">
        <f>IF(J13=11,75,0)</f>
        <v>0</v>
      </c>
      <c r="IF13" s="49">
        <f>IF(J13=12,73,0)</f>
        <v>0</v>
      </c>
      <c r="IG13" s="49">
        <f>IF(J13=13,70,0)</f>
        <v>0</v>
      </c>
      <c r="IH13" s="49">
        <f>IF(J13=14,68,0)</f>
        <v>0</v>
      </c>
      <c r="II13" s="49">
        <f>IF(J13=15,65,0)</f>
        <v>0</v>
      </c>
      <c r="IJ13" s="49">
        <f>IF(J13=16,63,0)</f>
        <v>0</v>
      </c>
      <c r="IK13" s="49">
        <f>IF(J13=17,60,0)</f>
        <v>0</v>
      </c>
      <c r="IL13" s="49">
        <f>IF(J13=18,58,0)</f>
        <v>0</v>
      </c>
      <c r="IM13" s="49">
        <f>IF(J13=19,55,0)</f>
        <v>0</v>
      </c>
      <c r="IN13" s="49">
        <f>IF(J13=20,53,0)</f>
        <v>0</v>
      </c>
      <c r="IO13" s="49">
        <f>IF(J13&gt;20,0,0)</f>
        <v>0</v>
      </c>
      <c r="IP13" s="49">
        <f>IF(J13="сх",0,0)</f>
        <v>0</v>
      </c>
      <c r="IQ13" s="49">
        <f>SUM(HU13:IP13)</f>
        <v>93</v>
      </c>
      <c r="IR13" s="47"/>
      <c r="IS13" s="47"/>
      <c r="IT13" s="47"/>
      <c r="IU13" s="47"/>
      <c r="IV13" s="47"/>
    </row>
    <row r="14" spans="1:256" s="3" customFormat="1" ht="99">
      <c r="A14" s="69">
        <v>5</v>
      </c>
      <c r="B14" s="78">
        <v>116</v>
      </c>
      <c r="C14" s="73" t="s">
        <v>58</v>
      </c>
      <c r="D14" s="86" t="s">
        <v>29</v>
      </c>
      <c r="E14" s="81" t="s">
        <v>63</v>
      </c>
      <c r="F14" s="68" t="s">
        <v>50</v>
      </c>
      <c r="G14" s="67" t="s">
        <v>36</v>
      </c>
      <c r="H14" s="53">
        <v>6</v>
      </c>
      <c r="I14" s="75">
        <v>15</v>
      </c>
      <c r="J14" s="51">
        <v>5</v>
      </c>
      <c r="K14" s="52">
        <v>16</v>
      </c>
      <c r="L14" s="50">
        <f t="shared" si="0"/>
        <v>31</v>
      </c>
      <c r="M14" s="46">
        <f>I14+K14</f>
        <v>31</v>
      </c>
      <c r="N14" s="47"/>
      <c r="O14" s="48"/>
      <c r="P14" s="47">
        <f>IF(H14=1,25,0)</f>
        <v>0</v>
      </c>
      <c r="Q14" s="47">
        <f>IF(H14=2,22,0)</f>
        <v>0</v>
      </c>
      <c r="R14" s="47">
        <f>IF(H14=3,20,0)</f>
        <v>0</v>
      </c>
      <c r="S14" s="47">
        <f>IF(H14=4,18,0)</f>
        <v>0</v>
      </c>
      <c r="T14" s="47">
        <f>IF(H14=5,16,0)</f>
        <v>0</v>
      </c>
      <c r="U14" s="47">
        <f>IF(H14=6,15,0)</f>
        <v>15</v>
      </c>
      <c r="V14" s="47">
        <f>IF(H14=7,14,0)</f>
        <v>0</v>
      </c>
      <c r="W14" s="47">
        <f>IF(H14=8,13,0)</f>
        <v>0</v>
      </c>
      <c r="X14" s="47">
        <f>IF(H14=9,12,0)</f>
        <v>0</v>
      </c>
      <c r="Y14" s="47">
        <f>IF(H14=10,11,0)</f>
        <v>0</v>
      </c>
      <c r="Z14" s="47">
        <f>IF(H14=11,10,0)</f>
        <v>0</v>
      </c>
      <c r="AA14" s="47">
        <f>IF(H14=12,9,0)</f>
        <v>0</v>
      </c>
      <c r="AB14" s="47">
        <f>IF(H14=13,8,0)</f>
        <v>0</v>
      </c>
      <c r="AC14" s="47">
        <f>IF(H14=14,7,0)</f>
        <v>0</v>
      </c>
      <c r="AD14" s="47">
        <f>IF(H14=15,6,0)</f>
        <v>0</v>
      </c>
      <c r="AE14" s="47">
        <f>IF(H14=16,5,0)</f>
        <v>0</v>
      </c>
      <c r="AF14" s="47">
        <f>IF(H14=17,4,0)</f>
        <v>0</v>
      </c>
      <c r="AG14" s="47">
        <f>IF(H14=18,3,0)</f>
        <v>0</v>
      </c>
      <c r="AH14" s="47">
        <f>IF(H14=19,2,0)</f>
        <v>0</v>
      </c>
      <c r="AI14" s="47">
        <f>IF(H14=20,1,0)</f>
        <v>0</v>
      </c>
      <c r="AJ14" s="47">
        <f>IF(H14&gt;20,0,0)</f>
        <v>0</v>
      </c>
      <c r="AK14" s="47">
        <f>IF(H14="сх",0,0)</f>
        <v>0</v>
      </c>
      <c r="AL14" s="47">
        <f>SUM(P14:AJ14)</f>
        <v>15</v>
      </c>
      <c r="AM14" s="47">
        <f>IF(J14=1,25,0)</f>
        <v>0</v>
      </c>
      <c r="AN14" s="47">
        <f>IF(J14=2,22,0)</f>
        <v>0</v>
      </c>
      <c r="AO14" s="47">
        <f>IF(J14=3,20,0)</f>
        <v>0</v>
      </c>
      <c r="AP14" s="47">
        <f>IF(J14=4,18,0)</f>
        <v>0</v>
      </c>
      <c r="AQ14" s="47">
        <f>IF(J14=5,16,0)</f>
        <v>16</v>
      </c>
      <c r="AR14" s="47">
        <f>IF(J14=6,15,0)</f>
        <v>0</v>
      </c>
      <c r="AS14" s="47">
        <f>IF(J14=7,14,0)</f>
        <v>0</v>
      </c>
      <c r="AT14" s="47">
        <f>IF(J14=8,13,0)</f>
        <v>0</v>
      </c>
      <c r="AU14" s="47">
        <f>IF(J14=9,12,0)</f>
        <v>0</v>
      </c>
      <c r="AV14" s="47">
        <f>IF(J14=10,11,0)</f>
        <v>0</v>
      </c>
      <c r="AW14" s="47">
        <f>IF(J14=11,10,0)</f>
        <v>0</v>
      </c>
      <c r="AX14" s="47">
        <f>IF(J14=12,9,0)</f>
        <v>0</v>
      </c>
      <c r="AY14" s="47">
        <f>IF(J14=13,8,0)</f>
        <v>0</v>
      </c>
      <c r="AZ14" s="47">
        <f>IF(J14=14,7,0)</f>
        <v>0</v>
      </c>
      <c r="BA14" s="47">
        <f>IF(J14=15,6,0)</f>
        <v>0</v>
      </c>
      <c r="BB14" s="47">
        <f>IF(J14=16,5,0)</f>
        <v>0</v>
      </c>
      <c r="BC14" s="47">
        <f>IF(J14=17,4,0)</f>
        <v>0</v>
      </c>
      <c r="BD14" s="47">
        <f>IF(J14=18,3,0)</f>
        <v>0</v>
      </c>
      <c r="BE14" s="47">
        <f>IF(J14=19,2,0)</f>
        <v>0</v>
      </c>
      <c r="BF14" s="47">
        <f>IF(J14=20,1,0)</f>
        <v>0</v>
      </c>
      <c r="BG14" s="47">
        <f>IF(J14&gt;20,0,0)</f>
        <v>0</v>
      </c>
      <c r="BH14" s="47">
        <f>IF(J14="сх",0,0)</f>
        <v>0</v>
      </c>
      <c r="BI14" s="47">
        <f>SUM(AM14:BG14)</f>
        <v>16</v>
      </c>
      <c r="BJ14" s="47">
        <f>IF(H14=1,45,0)</f>
        <v>0</v>
      </c>
      <c r="BK14" s="47">
        <f>IF(H14=2,42,0)</f>
        <v>0</v>
      </c>
      <c r="BL14" s="47">
        <f>IF(H14=3,40,0)</f>
        <v>0</v>
      </c>
      <c r="BM14" s="47">
        <f>IF(H14=4,38,0)</f>
        <v>0</v>
      </c>
      <c r="BN14" s="47">
        <f>IF(H14=5,36,0)</f>
        <v>0</v>
      </c>
      <c r="BO14" s="47">
        <f>IF(H14=6,35,0)</f>
        <v>35</v>
      </c>
      <c r="BP14" s="47">
        <f>IF(H14=7,34,0)</f>
        <v>0</v>
      </c>
      <c r="BQ14" s="47">
        <f>IF(H14=8,33,0)</f>
        <v>0</v>
      </c>
      <c r="BR14" s="47">
        <f>IF(H14=9,32,0)</f>
        <v>0</v>
      </c>
      <c r="BS14" s="47">
        <f>IF(H14=10,31,0)</f>
        <v>0</v>
      </c>
      <c r="BT14" s="47">
        <f>IF(H14=11,30,0)</f>
        <v>0</v>
      </c>
      <c r="BU14" s="47">
        <f>IF(H14=12,29,0)</f>
        <v>0</v>
      </c>
      <c r="BV14" s="47">
        <f>IF(H14=13,28,0)</f>
        <v>0</v>
      </c>
      <c r="BW14" s="47">
        <f>IF(H14=14,27,0)</f>
        <v>0</v>
      </c>
      <c r="BX14" s="47">
        <f>IF(H14=15,26,0)</f>
        <v>0</v>
      </c>
      <c r="BY14" s="47">
        <f>IF(H14=16,25,0)</f>
        <v>0</v>
      </c>
      <c r="BZ14" s="47">
        <f>IF(H14=17,24,0)</f>
        <v>0</v>
      </c>
      <c r="CA14" s="47">
        <f>IF(H14=18,23,0)</f>
        <v>0</v>
      </c>
      <c r="CB14" s="47">
        <f>IF(H14=19,22,0)</f>
        <v>0</v>
      </c>
      <c r="CC14" s="47">
        <f>IF(H14=20,21,0)</f>
        <v>0</v>
      </c>
      <c r="CD14" s="47">
        <f>IF(H14=21,20,0)</f>
        <v>0</v>
      </c>
      <c r="CE14" s="47">
        <f>IF(H14=22,19,0)</f>
        <v>0</v>
      </c>
      <c r="CF14" s="47">
        <f>IF(H14=23,18,0)</f>
        <v>0</v>
      </c>
      <c r="CG14" s="47">
        <f>IF(H14=24,17,0)</f>
        <v>0</v>
      </c>
      <c r="CH14" s="47">
        <f>IF(H14=25,16,0)</f>
        <v>0</v>
      </c>
      <c r="CI14" s="47">
        <f>IF(H14=26,15,0)</f>
        <v>0</v>
      </c>
      <c r="CJ14" s="47">
        <f>IF(H14=27,14,0)</f>
        <v>0</v>
      </c>
      <c r="CK14" s="47">
        <f>IF(H14=28,13,0)</f>
        <v>0</v>
      </c>
      <c r="CL14" s="47">
        <f>IF(H14=29,12,0)</f>
        <v>0</v>
      </c>
      <c r="CM14" s="47">
        <f>IF(H14=30,11,0)</f>
        <v>0</v>
      </c>
      <c r="CN14" s="47">
        <f>IF(H14=31,10,0)</f>
        <v>0</v>
      </c>
      <c r="CO14" s="47">
        <f>IF(H14=32,9,0)</f>
        <v>0</v>
      </c>
      <c r="CP14" s="47">
        <f>IF(H14=33,8,0)</f>
        <v>0</v>
      </c>
      <c r="CQ14" s="47">
        <f>IF(H14=34,7,0)</f>
        <v>0</v>
      </c>
      <c r="CR14" s="47">
        <f>IF(H14=35,6,0)</f>
        <v>0</v>
      </c>
      <c r="CS14" s="47">
        <f>IF(H14=36,5,0)</f>
        <v>0</v>
      </c>
      <c r="CT14" s="47">
        <f>IF(H14=37,4,0)</f>
        <v>0</v>
      </c>
      <c r="CU14" s="47">
        <f>IF(H14=38,3,0)</f>
        <v>0</v>
      </c>
      <c r="CV14" s="47">
        <f>IF(H14=39,2,0)</f>
        <v>0</v>
      </c>
      <c r="CW14" s="47">
        <f>IF(H14=40,1,0)</f>
        <v>0</v>
      </c>
      <c r="CX14" s="47">
        <f>IF(H14&gt;20,0,0)</f>
        <v>0</v>
      </c>
      <c r="CY14" s="47">
        <f>IF(H14="сх",0,0)</f>
        <v>0</v>
      </c>
      <c r="CZ14" s="47">
        <f>SUM(BJ14:CY14)</f>
        <v>35</v>
      </c>
      <c r="DA14" s="47">
        <f>IF(J14=1,45,0)</f>
        <v>0</v>
      </c>
      <c r="DB14" s="47">
        <f>IF(J14=2,42,0)</f>
        <v>0</v>
      </c>
      <c r="DC14" s="47">
        <f>IF(J14=3,40,0)</f>
        <v>0</v>
      </c>
      <c r="DD14" s="47">
        <f>IF(J14=4,38,0)</f>
        <v>0</v>
      </c>
      <c r="DE14" s="47">
        <f>IF(J14=5,36,0)</f>
        <v>36</v>
      </c>
      <c r="DF14" s="47">
        <f>IF(J14=6,35,0)</f>
        <v>0</v>
      </c>
      <c r="DG14" s="47">
        <f>IF(J14=7,34,0)</f>
        <v>0</v>
      </c>
      <c r="DH14" s="47">
        <f>IF(J14=8,33,0)</f>
        <v>0</v>
      </c>
      <c r="DI14" s="47">
        <f>IF(J14=9,32,0)</f>
        <v>0</v>
      </c>
      <c r="DJ14" s="47">
        <f>IF(J14=10,31,0)</f>
        <v>0</v>
      </c>
      <c r="DK14" s="47">
        <f>IF(J14=11,30,0)</f>
        <v>0</v>
      </c>
      <c r="DL14" s="47">
        <f>IF(J14=12,29,0)</f>
        <v>0</v>
      </c>
      <c r="DM14" s="47">
        <f>IF(J14=13,28,0)</f>
        <v>0</v>
      </c>
      <c r="DN14" s="47">
        <f>IF(J14=14,27,0)</f>
        <v>0</v>
      </c>
      <c r="DO14" s="47">
        <f>IF(J14=15,26,0)</f>
        <v>0</v>
      </c>
      <c r="DP14" s="47">
        <f>IF(J14=16,25,0)</f>
        <v>0</v>
      </c>
      <c r="DQ14" s="47">
        <f>IF(J14=17,24,0)</f>
        <v>0</v>
      </c>
      <c r="DR14" s="47">
        <f>IF(J14=18,23,0)</f>
        <v>0</v>
      </c>
      <c r="DS14" s="47">
        <f>IF(J14=19,22,0)</f>
        <v>0</v>
      </c>
      <c r="DT14" s="47">
        <f>IF(J14=20,21,0)</f>
        <v>0</v>
      </c>
      <c r="DU14" s="47">
        <f>IF(J14=21,20,0)</f>
        <v>0</v>
      </c>
      <c r="DV14" s="47">
        <f>IF(J14=22,19,0)</f>
        <v>0</v>
      </c>
      <c r="DW14" s="47">
        <f>IF(J14=23,18,0)</f>
        <v>0</v>
      </c>
      <c r="DX14" s="47">
        <f>IF(J14=24,17,0)</f>
        <v>0</v>
      </c>
      <c r="DY14" s="47">
        <f>IF(J14=25,16,0)</f>
        <v>0</v>
      </c>
      <c r="DZ14" s="47">
        <f>IF(J14=26,15,0)</f>
        <v>0</v>
      </c>
      <c r="EA14" s="47">
        <f>IF(J14=27,14,0)</f>
        <v>0</v>
      </c>
      <c r="EB14" s="47">
        <f>IF(J14=28,13,0)</f>
        <v>0</v>
      </c>
      <c r="EC14" s="47">
        <f>IF(J14=29,12,0)</f>
        <v>0</v>
      </c>
      <c r="ED14" s="47">
        <f>IF(J14=30,11,0)</f>
        <v>0</v>
      </c>
      <c r="EE14" s="47">
        <f>IF(J14=31,10,0)</f>
        <v>0</v>
      </c>
      <c r="EF14" s="47">
        <f>IF(J14=32,9,0)</f>
        <v>0</v>
      </c>
      <c r="EG14" s="47">
        <f>IF(J14=33,8,0)</f>
        <v>0</v>
      </c>
      <c r="EH14" s="47">
        <f>IF(J14=34,7,0)</f>
        <v>0</v>
      </c>
      <c r="EI14" s="47">
        <f>IF(J14=35,6,0)</f>
        <v>0</v>
      </c>
      <c r="EJ14" s="47">
        <f>IF(J14=36,5,0)</f>
        <v>0</v>
      </c>
      <c r="EK14" s="47">
        <f>IF(J14=37,4,0)</f>
        <v>0</v>
      </c>
      <c r="EL14" s="47">
        <f>IF(J14=38,3,0)</f>
        <v>0</v>
      </c>
      <c r="EM14" s="47">
        <f>IF(J14=39,2,0)</f>
        <v>0</v>
      </c>
      <c r="EN14" s="47">
        <f>IF(J14=40,1,0)</f>
        <v>0</v>
      </c>
      <c r="EO14" s="47">
        <f>IF(J14&gt;20,0,0)</f>
        <v>0</v>
      </c>
      <c r="EP14" s="47">
        <f>IF(J14="сх",0,0)</f>
        <v>0</v>
      </c>
      <c r="EQ14" s="47">
        <f>SUM(DA14:EP14)</f>
        <v>36</v>
      </c>
      <c r="ER14" s="47"/>
      <c r="ES14" s="47">
        <f>IF(H14="сх","ноль",IF(H14&gt;0,H14,"Ноль"))</f>
        <v>6</v>
      </c>
      <c r="ET14" s="47">
        <f>IF(J14="сх","ноль",IF(J14&gt;0,J14,"Ноль"))</f>
        <v>5</v>
      </c>
      <c r="EU14" s="47"/>
      <c r="EV14" s="47">
        <f>MIN(ES14,ET14)</f>
        <v>5</v>
      </c>
      <c r="EW14" s="47" t="e">
        <f>IF(L14=#REF!,IF(J14&lt;#REF!,#REF!,FA14),#REF!)</f>
        <v>#REF!</v>
      </c>
      <c r="EX14" s="47" t="e">
        <f>IF(L14=#REF!,IF(J14&lt;#REF!,0,1))</f>
        <v>#REF!</v>
      </c>
      <c r="EY14" s="47" t="e">
        <f>IF(AND(EV14&gt;=21,EV14&lt;&gt;0),EV14,IF(L14&lt;#REF!,"СТОП",EW14+EX14))</f>
        <v>#REF!</v>
      </c>
      <c r="EZ14" s="47"/>
      <c r="FA14" s="47">
        <v>15</v>
      </c>
      <c r="FB14" s="47">
        <v>16</v>
      </c>
      <c r="FC14" s="47"/>
      <c r="FD14" s="49">
        <f>IF(H14=1,25,0)</f>
        <v>0</v>
      </c>
      <c r="FE14" s="49">
        <f>IF(H14=2,22,0)</f>
        <v>0</v>
      </c>
      <c r="FF14" s="49">
        <f>IF(H14=3,20,0)</f>
        <v>0</v>
      </c>
      <c r="FG14" s="49">
        <f>IF(H14=4,18,0)</f>
        <v>0</v>
      </c>
      <c r="FH14" s="49">
        <f>IF(H14=5,16,0)</f>
        <v>0</v>
      </c>
      <c r="FI14" s="49">
        <f>IF(H14=6,15,0)</f>
        <v>15</v>
      </c>
      <c r="FJ14" s="49">
        <f>IF(H14=7,14,0)</f>
        <v>0</v>
      </c>
      <c r="FK14" s="49">
        <f>IF(H14=8,13,0)</f>
        <v>0</v>
      </c>
      <c r="FL14" s="49">
        <f>IF(H14=9,12,0)</f>
        <v>0</v>
      </c>
      <c r="FM14" s="49">
        <f>IF(H14=10,11,0)</f>
        <v>0</v>
      </c>
      <c r="FN14" s="49">
        <f>IF(H14=11,10,0)</f>
        <v>0</v>
      </c>
      <c r="FO14" s="49">
        <f>IF(H14=12,9,0)</f>
        <v>0</v>
      </c>
      <c r="FP14" s="49">
        <f>IF(H14=13,8,0)</f>
        <v>0</v>
      </c>
      <c r="FQ14" s="49">
        <f>IF(H14=14,7,0)</f>
        <v>0</v>
      </c>
      <c r="FR14" s="49">
        <f>IF(H14=15,6,0)</f>
        <v>0</v>
      </c>
      <c r="FS14" s="49">
        <f>IF(H14=16,5,0)</f>
        <v>0</v>
      </c>
      <c r="FT14" s="49">
        <f>IF(H14=17,4,0)</f>
        <v>0</v>
      </c>
      <c r="FU14" s="49">
        <f>IF(H14=18,3,0)</f>
        <v>0</v>
      </c>
      <c r="FV14" s="49">
        <f>IF(H14=19,2,0)</f>
        <v>0</v>
      </c>
      <c r="FW14" s="49">
        <f>IF(H14=20,1,0)</f>
        <v>0</v>
      </c>
      <c r="FX14" s="49">
        <f>IF(H14&gt;20,0,0)</f>
        <v>0</v>
      </c>
      <c r="FY14" s="49">
        <f>IF(H14="сх",0,0)</f>
        <v>0</v>
      </c>
      <c r="FZ14" s="49">
        <f>SUM(FD14:FY14)</f>
        <v>15</v>
      </c>
      <c r="GA14" s="49">
        <f>IF(J14=1,25,0)</f>
        <v>0</v>
      </c>
      <c r="GB14" s="49">
        <f>IF(J14=2,22,0)</f>
        <v>0</v>
      </c>
      <c r="GC14" s="49">
        <f>IF(J14=3,20,0)</f>
        <v>0</v>
      </c>
      <c r="GD14" s="49">
        <f>IF(J14=4,18,0)</f>
        <v>0</v>
      </c>
      <c r="GE14" s="49">
        <f>IF(J14=5,16,0)</f>
        <v>16</v>
      </c>
      <c r="GF14" s="49">
        <f>IF(J14=6,15,0)</f>
        <v>0</v>
      </c>
      <c r="GG14" s="49">
        <f>IF(J14=7,14,0)</f>
        <v>0</v>
      </c>
      <c r="GH14" s="49">
        <f>IF(J14=8,13,0)</f>
        <v>0</v>
      </c>
      <c r="GI14" s="49">
        <f>IF(J14=9,12,0)</f>
        <v>0</v>
      </c>
      <c r="GJ14" s="49">
        <f>IF(J14=10,11,0)</f>
        <v>0</v>
      </c>
      <c r="GK14" s="49">
        <f>IF(J14=11,10,0)</f>
        <v>0</v>
      </c>
      <c r="GL14" s="49">
        <f>IF(J14=12,9,0)</f>
        <v>0</v>
      </c>
      <c r="GM14" s="49">
        <f>IF(J14=13,8,0)</f>
        <v>0</v>
      </c>
      <c r="GN14" s="49">
        <f>IF(J14=14,7,0)</f>
        <v>0</v>
      </c>
      <c r="GO14" s="49">
        <f>IF(J14=15,6,0)</f>
        <v>0</v>
      </c>
      <c r="GP14" s="49">
        <f>IF(J14=16,5,0)</f>
        <v>0</v>
      </c>
      <c r="GQ14" s="49">
        <f>IF(J14=17,4,0)</f>
        <v>0</v>
      </c>
      <c r="GR14" s="49">
        <f>IF(J14=18,3,0)</f>
        <v>0</v>
      </c>
      <c r="GS14" s="49">
        <f>IF(J14=19,2,0)</f>
        <v>0</v>
      </c>
      <c r="GT14" s="49">
        <f>IF(J14=20,1,0)</f>
        <v>0</v>
      </c>
      <c r="GU14" s="49">
        <f>IF(J14&gt;20,0,0)</f>
        <v>0</v>
      </c>
      <c r="GV14" s="49">
        <f>IF(J14="сх",0,0)</f>
        <v>0</v>
      </c>
      <c r="GW14" s="49">
        <f>SUM(GA14:GV14)</f>
        <v>16</v>
      </c>
      <c r="GX14" s="49">
        <f>IF(H14=1,100,0)</f>
        <v>0</v>
      </c>
      <c r="GY14" s="49">
        <f>IF(H14=2,98,0)</f>
        <v>0</v>
      </c>
      <c r="GZ14" s="49">
        <f>IF(H14=3,95,0)</f>
        <v>0</v>
      </c>
      <c r="HA14" s="49">
        <f>IF(H14=4,93,0)</f>
        <v>0</v>
      </c>
      <c r="HB14" s="49">
        <f>IF(H14=5,90,0)</f>
        <v>0</v>
      </c>
      <c r="HC14" s="49">
        <f>IF(H14=6,88,0)</f>
        <v>88</v>
      </c>
      <c r="HD14" s="49">
        <f>IF(H14=7,85,0)</f>
        <v>0</v>
      </c>
      <c r="HE14" s="49">
        <f>IF(H14=8,83,0)</f>
        <v>0</v>
      </c>
      <c r="HF14" s="49">
        <f>IF(H14=9,80,0)</f>
        <v>0</v>
      </c>
      <c r="HG14" s="49">
        <f>IF(H14=10,78,0)</f>
        <v>0</v>
      </c>
      <c r="HH14" s="49">
        <f>IF(H14=11,75,0)</f>
        <v>0</v>
      </c>
      <c r="HI14" s="49">
        <f>IF(H14=12,73,0)</f>
        <v>0</v>
      </c>
      <c r="HJ14" s="49">
        <f>IF(H14=13,70,0)</f>
        <v>0</v>
      </c>
      <c r="HK14" s="49">
        <f>IF(H14=14,68,0)</f>
        <v>0</v>
      </c>
      <c r="HL14" s="49">
        <f>IF(H14=15,65,0)</f>
        <v>0</v>
      </c>
      <c r="HM14" s="49">
        <f>IF(H14=16,63,0)</f>
        <v>0</v>
      </c>
      <c r="HN14" s="49">
        <f>IF(H14=17,60,0)</f>
        <v>0</v>
      </c>
      <c r="HO14" s="49">
        <f>IF(H14=18,58,0)</f>
        <v>0</v>
      </c>
      <c r="HP14" s="49">
        <f>IF(H14=19,55,0)</f>
        <v>0</v>
      </c>
      <c r="HQ14" s="49">
        <f>IF(H14=20,53,0)</f>
        <v>0</v>
      </c>
      <c r="HR14" s="49">
        <f>IF(H14&gt;20,0,0)</f>
        <v>0</v>
      </c>
      <c r="HS14" s="49">
        <f>IF(H14="сх",0,0)</f>
        <v>0</v>
      </c>
      <c r="HT14" s="49">
        <f>SUM(GX14:HS14)</f>
        <v>88</v>
      </c>
      <c r="HU14" s="49">
        <f>IF(J14=1,100,0)</f>
        <v>0</v>
      </c>
      <c r="HV14" s="49">
        <f>IF(J14=2,98,0)</f>
        <v>0</v>
      </c>
      <c r="HW14" s="49">
        <f>IF(J14=3,95,0)</f>
        <v>0</v>
      </c>
      <c r="HX14" s="49">
        <f>IF(J14=4,93,0)</f>
        <v>0</v>
      </c>
      <c r="HY14" s="49">
        <f>IF(J14=5,90,0)</f>
        <v>90</v>
      </c>
      <c r="HZ14" s="49">
        <f>IF(J14=6,88,0)</f>
        <v>0</v>
      </c>
      <c r="IA14" s="49">
        <f>IF(J14=7,85,0)</f>
        <v>0</v>
      </c>
      <c r="IB14" s="49">
        <f>IF(J14=8,83,0)</f>
        <v>0</v>
      </c>
      <c r="IC14" s="49">
        <f>IF(J14=9,80,0)</f>
        <v>0</v>
      </c>
      <c r="ID14" s="49">
        <f>IF(J14=10,78,0)</f>
        <v>0</v>
      </c>
      <c r="IE14" s="49">
        <f>IF(J14=11,75,0)</f>
        <v>0</v>
      </c>
      <c r="IF14" s="49">
        <f>IF(J14=12,73,0)</f>
        <v>0</v>
      </c>
      <c r="IG14" s="49">
        <f>IF(J14=13,70,0)</f>
        <v>0</v>
      </c>
      <c r="IH14" s="49">
        <f>IF(J14=14,68,0)</f>
        <v>0</v>
      </c>
      <c r="II14" s="49">
        <f>IF(J14=15,65,0)</f>
        <v>0</v>
      </c>
      <c r="IJ14" s="49">
        <f>IF(J14=16,63,0)</f>
        <v>0</v>
      </c>
      <c r="IK14" s="49">
        <f>IF(J14=17,60,0)</f>
        <v>0</v>
      </c>
      <c r="IL14" s="49">
        <f>IF(J14=18,58,0)</f>
        <v>0</v>
      </c>
      <c r="IM14" s="49">
        <f>IF(J14=19,55,0)</f>
        <v>0</v>
      </c>
      <c r="IN14" s="49">
        <f>IF(J14=20,53,0)</f>
        <v>0</v>
      </c>
      <c r="IO14" s="49">
        <f>IF(J14&gt;20,0,0)</f>
        <v>0</v>
      </c>
      <c r="IP14" s="49">
        <f>IF(J14="сх",0,0)</f>
        <v>0</v>
      </c>
      <c r="IQ14" s="49">
        <f>SUM(HU14:IP14)</f>
        <v>90</v>
      </c>
      <c r="IR14" s="47"/>
      <c r="IS14" s="47"/>
      <c r="IT14" s="47"/>
      <c r="IU14" s="47"/>
      <c r="IV14" s="47"/>
    </row>
    <row r="15" spans="1:256" s="3" customFormat="1" ht="99">
      <c r="A15" s="69">
        <v>6</v>
      </c>
      <c r="B15" s="78">
        <v>377</v>
      </c>
      <c r="C15" s="73" t="s">
        <v>59</v>
      </c>
      <c r="D15" s="86" t="s">
        <v>28</v>
      </c>
      <c r="E15" s="81" t="s">
        <v>47</v>
      </c>
      <c r="F15" s="68" t="s">
        <v>48</v>
      </c>
      <c r="G15" s="67" t="s">
        <v>40</v>
      </c>
      <c r="H15" s="53">
        <v>7</v>
      </c>
      <c r="I15" s="75">
        <v>14</v>
      </c>
      <c r="J15" s="51">
        <v>6</v>
      </c>
      <c r="K15" s="52">
        <v>15</v>
      </c>
      <c r="L15" s="50">
        <f t="shared" si="0"/>
        <v>29</v>
      </c>
      <c r="M15" s="46">
        <f>I15+K15</f>
        <v>29</v>
      </c>
      <c r="N15" s="47"/>
      <c r="O15" s="48"/>
      <c r="P15" s="47">
        <f>IF(H15=1,25,0)</f>
        <v>0</v>
      </c>
      <c r="Q15" s="47">
        <f>IF(H15=2,22,0)</f>
        <v>0</v>
      </c>
      <c r="R15" s="47">
        <f>IF(H15=3,20,0)</f>
        <v>0</v>
      </c>
      <c r="S15" s="47">
        <f>IF(H15=4,18,0)</f>
        <v>0</v>
      </c>
      <c r="T15" s="47">
        <f>IF(H15=5,16,0)</f>
        <v>0</v>
      </c>
      <c r="U15" s="47">
        <f>IF(H15=6,15,0)</f>
        <v>0</v>
      </c>
      <c r="V15" s="47">
        <f>IF(H15=7,14,0)</f>
        <v>14</v>
      </c>
      <c r="W15" s="47">
        <f>IF(H15=8,13,0)</f>
        <v>0</v>
      </c>
      <c r="X15" s="47">
        <f>IF(H15=9,12,0)</f>
        <v>0</v>
      </c>
      <c r="Y15" s="47">
        <f>IF(H15=10,11,0)</f>
        <v>0</v>
      </c>
      <c r="Z15" s="47">
        <f>IF(H15=11,10,0)</f>
        <v>0</v>
      </c>
      <c r="AA15" s="47">
        <f>IF(H15=12,9,0)</f>
        <v>0</v>
      </c>
      <c r="AB15" s="47">
        <f>IF(H15=13,8,0)</f>
        <v>0</v>
      </c>
      <c r="AC15" s="47">
        <f>IF(H15=14,7,0)</f>
        <v>0</v>
      </c>
      <c r="AD15" s="47">
        <f>IF(H15=15,6,0)</f>
        <v>0</v>
      </c>
      <c r="AE15" s="47">
        <f>IF(H15=16,5,0)</f>
        <v>0</v>
      </c>
      <c r="AF15" s="47">
        <f>IF(H15=17,4,0)</f>
        <v>0</v>
      </c>
      <c r="AG15" s="47">
        <f>IF(H15=18,3,0)</f>
        <v>0</v>
      </c>
      <c r="AH15" s="47">
        <f>IF(H15=19,2,0)</f>
        <v>0</v>
      </c>
      <c r="AI15" s="47">
        <f>IF(H15=20,1,0)</f>
        <v>0</v>
      </c>
      <c r="AJ15" s="47">
        <f>IF(H15&gt;20,0,0)</f>
        <v>0</v>
      </c>
      <c r="AK15" s="47">
        <f>IF(H15="сх",0,0)</f>
        <v>0</v>
      </c>
      <c r="AL15" s="47">
        <f>SUM(P15:AJ15)</f>
        <v>14</v>
      </c>
      <c r="AM15" s="47">
        <f>IF(J15=1,25,0)</f>
        <v>0</v>
      </c>
      <c r="AN15" s="47">
        <f>IF(J15=2,22,0)</f>
        <v>0</v>
      </c>
      <c r="AO15" s="47">
        <f>IF(J15=3,20,0)</f>
        <v>0</v>
      </c>
      <c r="AP15" s="47">
        <f>IF(J15=4,18,0)</f>
        <v>0</v>
      </c>
      <c r="AQ15" s="47">
        <f>IF(J15=5,16,0)</f>
        <v>0</v>
      </c>
      <c r="AR15" s="47">
        <f>IF(J15=6,15,0)</f>
        <v>15</v>
      </c>
      <c r="AS15" s="47">
        <f>IF(J15=7,14,0)</f>
        <v>0</v>
      </c>
      <c r="AT15" s="47">
        <f>IF(J15=8,13,0)</f>
        <v>0</v>
      </c>
      <c r="AU15" s="47">
        <f>IF(J15=9,12,0)</f>
        <v>0</v>
      </c>
      <c r="AV15" s="47">
        <f>IF(J15=10,11,0)</f>
        <v>0</v>
      </c>
      <c r="AW15" s="47">
        <f>IF(J15=11,10,0)</f>
        <v>0</v>
      </c>
      <c r="AX15" s="47">
        <f>IF(J15=12,9,0)</f>
        <v>0</v>
      </c>
      <c r="AY15" s="47">
        <f>IF(J15=13,8,0)</f>
        <v>0</v>
      </c>
      <c r="AZ15" s="47">
        <f>IF(J15=14,7,0)</f>
        <v>0</v>
      </c>
      <c r="BA15" s="47">
        <f>IF(J15=15,6,0)</f>
        <v>0</v>
      </c>
      <c r="BB15" s="47">
        <f>IF(J15=16,5,0)</f>
        <v>0</v>
      </c>
      <c r="BC15" s="47">
        <f>IF(J15=17,4,0)</f>
        <v>0</v>
      </c>
      <c r="BD15" s="47">
        <f>IF(J15=18,3,0)</f>
        <v>0</v>
      </c>
      <c r="BE15" s="47">
        <f>IF(J15=19,2,0)</f>
        <v>0</v>
      </c>
      <c r="BF15" s="47">
        <f>IF(J15=20,1,0)</f>
        <v>0</v>
      </c>
      <c r="BG15" s="47">
        <f>IF(J15&gt;20,0,0)</f>
        <v>0</v>
      </c>
      <c r="BH15" s="47">
        <f>IF(J15="сх",0,0)</f>
        <v>0</v>
      </c>
      <c r="BI15" s="47">
        <f>SUM(AM15:BG15)</f>
        <v>15</v>
      </c>
      <c r="BJ15" s="47">
        <f>IF(H15=1,45,0)</f>
        <v>0</v>
      </c>
      <c r="BK15" s="47">
        <f>IF(H15=2,42,0)</f>
        <v>0</v>
      </c>
      <c r="BL15" s="47">
        <f>IF(H15=3,40,0)</f>
        <v>0</v>
      </c>
      <c r="BM15" s="47">
        <f>IF(H15=4,38,0)</f>
        <v>0</v>
      </c>
      <c r="BN15" s="47">
        <f>IF(H15=5,36,0)</f>
        <v>0</v>
      </c>
      <c r="BO15" s="47">
        <f>IF(H15=6,35,0)</f>
        <v>0</v>
      </c>
      <c r="BP15" s="47">
        <f>IF(H15=7,34,0)</f>
        <v>34</v>
      </c>
      <c r="BQ15" s="47">
        <f>IF(H15=8,33,0)</f>
        <v>0</v>
      </c>
      <c r="BR15" s="47">
        <f>IF(H15=9,32,0)</f>
        <v>0</v>
      </c>
      <c r="BS15" s="47">
        <f>IF(H15=10,31,0)</f>
        <v>0</v>
      </c>
      <c r="BT15" s="47">
        <f>IF(H15=11,30,0)</f>
        <v>0</v>
      </c>
      <c r="BU15" s="47">
        <f>IF(H15=12,29,0)</f>
        <v>0</v>
      </c>
      <c r="BV15" s="47">
        <f>IF(H15=13,28,0)</f>
        <v>0</v>
      </c>
      <c r="BW15" s="47">
        <f>IF(H15=14,27,0)</f>
        <v>0</v>
      </c>
      <c r="BX15" s="47">
        <f>IF(H15=15,26,0)</f>
        <v>0</v>
      </c>
      <c r="BY15" s="47">
        <f>IF(H15=16,25,0)</f>
        <v>0</v>
      </c>
      <c r="BZ15" s="47">
        <f>IF(H15=17,24,0)</f>
        <v>0</v>
      </c>
      <c r="CA15" s="47">
        <f>IF(H15=18,23,0)</f>
        <v>0</v>
      </c>
      <c r="CB15" s="47">
        <f>IF(H15=19,22,0)</f>
        <v>0</v>
      </c>
      <c r="CC15" s="47">
        <f>IF(H15=20,21,0)</f>
        <v>0</v>
      </c>
      <c r="CD15" s="47">
        <f>IF(H15=21,20,0)</f>
        <v>0</v>
      </c>
      <c r="CE15" s="47">
        <f>IF(H15=22,19,0)</f>
        <v>0</v>
      </c>
      <c r="CF15" s="47">
        <f>IF(H15=23,18,0)</f>
        <v>0</v>
      </c>
      <c r="CG15" s="47">
        <f>IF(H15=24,17,0)</f>
        <v>0</v>
      </c>
      <c r="CH15" s="47">
        <f>IF(H15=25,16,0)</f>
        <v>0</v>
      </c>
      <c r="CI15" s="47">
        <f>IF(H15=26,15,0)</f>
        <v>0</v>
      </c>
      <c r="CJ15" s="47">
        <f>IF(H15=27,14,0)</f>
        <v>0</v>
      </c>
      <c r="CK15" s="47">
        <f>IF(H15=28,13,0)</f>
        <v>0</v>
      </c>
      <c r="CL15" s="47">
        <f>IF(H15=29,12,0)</f>
        <v>0</v>
      </c>
      <c r="CM15" s="47">
        <f>IF(H15=30,11,0)</f>
        <v>0</v>
      </c>
      <c r="CN15" s="47">
        <f>IF(H15=31,10,0)</f>
        <v>0</v>
      </c>
      <c r="CO15" s="47">
        <f>IF(H15=32,9,0)</f>
        <v>0</v>
      </c>
      <c r="CP15" s="47">
        <f>IF(H15=33,8,0)</f>
        <v>0</v>
      </c>
      <c r="CQ15" s="47">
        <f>IF(H15=34,7,0)</f>
        <v>0</v>
      </c>
      <c r="CR15" s="47">
        <f>IF(H15=35,6,0)</f>
        <v>0</v>
      </c>
      <c r="CS15" s="47">
        <f>IF(H15=36,5,0)</f>
        <v>0</v>
      </c>
      <c r="CT15" s="47">
        <f>IF(H15=37,4,0)</f>
        <v>0</v>
      </c>
      <c r="CU15" s="47">
        <f>IF(H15=38,3,0)</f>
        <v>0</v>
      </c>
      <c r="CV15" s="47">
        <f>IF(H15=39,2,0)</f>
        <v>0</v>
      </c>
      <c r="CW15" s="47">
        <f>IF(H15=40,1,0)</f>
        <v>0</v>
      </c>
      <c r="CX15" s="47">
        <f>IF(H15&gt;20,0,0)</f>
        <v>0</v>
      </c>
      <c r="CY15" s="47">
        <f>IF(H15="сх",0,0)</f>
        <v>0</v>
      </c>
      <c r="CZ15" s="47">
        <f>SUM(BJ15:CY15)</f>
        <v>34</v>
      </c>
      <c r="DA15" s="47">
        <f>IF(J15=1,45,0)</f>
        <v>0</v>
      </c>
      <c r="DB15" s="47">
        <f>IF(J15=2,42,0)</f>
        <v>0</v>
      </c>
      <c r="DC15" s="47">
        <f>IF(J15=3,40,0)</f>
        <v>0</v>
      </c>
      <c r="DD15" s="47">
        <f>IF(J15=4,38,0)</f>
        <v>0</v>
      </c>
      <c r="DE15" s="47">
        <f>IF(J15=5,36,0)</f>
        <v>0</v>
      </c>
      <c r="DF15" s="47">
        <f>IF(J15=6,35,0)</f>
        <v>35</v>
      </c>
      <c r="DG15" s="47">
        <f>IF(J15=7,34,0)</f>
        <v>0</v>
      </c>
      <c r="DH15" s="47">
        <f>IF(J15=8,33,0)</f>
        <v>0</v>
      </c>
      <c r="DI15" s="47">
        <f>IF(J15=9,32,0)</f>
        <v>0</v>
      </c>
      <c r="DJ15" s="47">
        <f>IF(J15=10,31,0)</f>
        <v>0</v>
      </c>
      <c r="DK15" s="47">
        <f>IF(J15=11,30,0)</f>
        <v>0</v>
      </c>
      <c r="DL15" s="47">
        <f>IF(J15=12,29,0)</f>
        <v>0</v>
      </c>
      <c r="DM15" s="47">
        <f>IF(J15=13,28,0)</f>
        <v>0</v>
      </c>
      <c r="DN15" s="47">
        <f>IF(J15=14,27,0)</f>
        <v>0</v>
      </c>
      <c r="DO15" s="47">
        <f>IF(J15=15,26,0)</f>
        <v>0</v>
      </c>
      <c r="DP15" s="47">
        <f>IF(J15=16,25,0)</f>
        <v>0</v>
      </c>
      <c r="DQ15" s="47">
        <f>IF(J15=17,24,0)</f>
        <v>0</v>
      </c>
      <c r="DR15" s="47">
        <f>IF(J15=18,23,0)</f>
        <v>0</v>
      </c>
      <c r="DS15" s="47">
        <f>IF(J15=19,22,0)</f>
        <v>0</v>
      </c>
      <c r="DT15" s="47">
        <f>IF(J15=20,21,0)</f>
        <v>0</v>
      </c>
      <c r="DU15" s="47">
        <f>IF(J15=21,20,0)</f>
        <v>0</v>
      </c>
      <c r="DV15" s="47">
        <f>IF(J15=22,19,0)</f>
        <v>0</v>
      </c>
      <c r="DW15" s="47">
        <f>IF(J15=23,18,0)</f>
        <v>0</v>
      </c>
      <c r="DX15" s="47">
        <f>IF(J15=24,17,0)</f>
        <v>0</v>
      </c>
      <c r="DY15" s="47">
        <f>IF(J15=25,16,0)</f>
        <v>0</v>
      </c>
      <c r="DZ15" s="47">
        <f>IF(J15=26,15,0)</f>
        <v>0</v>
      </c>
      <c r="EA15" s="47">
        <f>IF(J15=27,14,0)</f>
        <v>0</v>
      </c>
      <c r="EB15" s="47">
        <f>IF(J15=28,13,0)</f>
        <v>0</v>
      </c>
      <c r="EC15" s="47">
        <f>IF(J15=29,12,0)</f>
        <v>0</v>
      </c>
      <c r="ED15" s="47">
        <f>IF(J15=30,11,0)</f>
        <v>0</v>
      </c>
      <c r="EE15" s="47">
        <f>IF(J15=31,10,0)</f>
        <v>0</v>
      </c>
      <c r="EF15" s="47">
        <f>IF(J15=32,9,0)</f>
        <v>0</v>
      </c>
      <c r="EG15" s="47">
        <f>IF(J15=33,8,0)</f>
        <v>0</v>
      </c>
      <c r="EH15" s="47">
        <f>IF(J15=34,7,0)</f>
        <v>0</v>
      </c>
      <c r="EI15" s="47">
        <f>IF(J15=35,6,0)</f>
        <v>0</v>
      </c>
      <c r="EJ15" s="47">
        <f>IF(J15=36,5,0)</f>
        <v>0</v>
      </c>
      <c r="EK15" s="47">
        <f>IF(J15=37,4,0)</f>
        <v>0</v>
      </c>
      <c r="EL15" s="47">
        <f>IF(J15=38,3,0)</f>
        <v>0</v>
      </c>
      <c r="EM15" s="47">
        <f>IF(J15=39,2,0)</f>
        <v>0</v>
      </c>
      <c r="EN15" s="47">
        <f>IF(J15=40,1,0)</f>
        <v>0</v>
      </c>
      <c r="EO15" s="47">
        <f>IF(J15&gt;20,0,0)</f>
        <v>0</v>
      </c>
      <c r="EP15" s="47">
        <f>IF(J15="сх",0,0)</f>
        <v>0</v>
      </c>
      <c r="EQ15" s="47">
        <f>SUM(DA15:EP15)</f>
        <v>35</v>
      </c>
      <c r="ER15" s="47"/>
      <c r="ES15" s="47">
        <f>IF(H15="сх","ноль",IF(H15&gt;0,H15,"Ноль"))</f>
        <v>7</v>
      </c>
      <c r="ET15" s="47">
        <f>IF(J15="сх","ноль",IF(J15&gt;0,J15,"Ноль"))</f>
        <v>6</v>
      </c>
      <c r="EU15" s="47"/>
      <c r="EV15" s="47">
        <f>MIN(ES15,ET15)</f>
        <v>6</v>
      </c>
      <c r="EW15" s="47" t="e">
        <f>IF(L15=#REF!,IF(J15&lt;#REF!,#REF!,FA15),#REF!)</f>
        <v>#REF!</v>
      </c>
      <c r="EX15" s="47" t="e">
        <f>IF(L15=#REF!,IF(J15&lt;#REF!,0,1))</f>
        <v>#REF!</v>
      </c>
      <c r="EY15" s="47" t="e">
        <f>IF(AND(EV15&gt;=21,EV15&lt;&gt;0),EV15,IF(L15&lt;#REF!,"СТОП",EW15+EX15))</f>
        <v>#REF!</v>
      </c>
      <c r="EZ15" s="47"/>
      <c r="FA15" s="47">
        <v>15</v>
      </c>
      <c r="FB15" s="47">
        <v>16</v>
      </c>
      <c r="FC15" s="47"/>
      <c r="FD15" s="49">
        <f>IF(H15=1,25,0)</f>
        <v>0</v>
      </c>
      <c r="FE15" s="49">
        <f>IF(H15=2,22,0)</f>
        <v>0</v>
      </c>
      <c r="FF15" s="49">
        <f>IF(H15=3,20,0)</f>
        <v>0</v>
      </c>
      <c r="FG15" s="49">
        <f>IF(H15=4,18,0)</f>
        <v>0</v>
      </c>
      <c r="FH15" s="49">
        <f>IF(H15=5,16,0)</f>
        <v>0</v>
      </c>
      <c r="FI15" s="49">
        <f>IF(H15=6,15,0)</f>
        <v>0</v>
      </c>
      <c r="FJ15" s="49">
        <f>IF(H15=7,14,0)</f>
        <v>14</v>
      </c>
      <c r="FK15" s="49">
        <f>IF(H15=8,13,0)</f>
        <v>0</v>
      </c>
      <c r="FL15" s="49">
        <f>IF(H15=9,12,0)</f>
        <v>0</v>
      </c>
      <c r="FM15" s="49">
        <f>IF(H15=10,11,0)</f>
        <v>0</v>
      </c>
      <c r="FN15" s="49">
        <f>IF(H15=11,10,0)</f>
        <v>0</v>
      </c>
      <c r="FO15" s="49">
        <f>IF(H15=12,9,0)</f>
        <v>0</v>
      </c>
      <c r="FP15" s="49">
        <f>IF(H15=13,8,0)</f>
        <v>0</v>
      </c>
      <c r="FQ15" s="49">
        <f>IF(H15=14,7,0)</f>
        <v>0</v>
      </c>
      <c r="FR15" s="49">
        <f>IF(H15=15,6,0)</f>
        <v>0</v>
      </c>
      <c r="FS15" s="49">
        <f>IF(H15=16,5,0)</f>
        <v>0</v>
      </c>
      <c r="FT15" s="49">
        <f>IF(H15=17,4,0)</f>
        <v>0</v>
      </c>
      <c r="FU15" s="49">
        <f>IF(H15=18,3,0)</f>
        <v>0</v>
      </c>
      <c r="FV15" s="49">
        <f>IF(H15=19,2,0)</f>
        <v>0</v>
      </c>
      <c r="FW15" s="49">
        <f>IF(H15=20,1,0)</f>
        <v>0</v>
      </c>
      <c r="FX15" s="49">
        <f>IF(H15&gt;20,0,0)</f>
        <v>0</v>
      </c>
      <c r="FY15" s="49">
        <f>IF(H15="сх",0,0)</f>
        <v>0</v>
      </c>
      <c r="FZ15" s="49">
        <f>SUM(FD15:FY15)</f>
        <v>14</v>
      </c>
      <c r="GA15" s="49">
        <f>IF(J15=1,25,0)</f>
        <v>0</v>
      </c>
      <c r="GB15" s="49">
        <f>IF(J15=2,22,0)</f>
        <v>0</v>
      </c>
      <c r="GC15" s="49">
        <f>IF(J15=3,20,0)</f>
        <v>0</v>
      </c>
      <c r="GD15" s="49">
        <f>IF(J15=4,18,0)</f>
        <v>0</v>
      </c>
      <c r="GE15" s="49">
        <f>IF(J15=5,16,0)</f>
        <v>0</v>
      </c>
      <c r="GF15" s="49">
        <f>IF(J15=6,15,0)</f>
        <v>15</v>
      </c>
      <c r="GG15" s="49">
        <f>IF(J15=7,14,0)</f>
        <v>0</v>
      </c>
      <c r="GH15" s="49">
        <f>IF(J15=8,13,0)</f>
        <v>0</v>
      </c>
      <c r="GI15" s="49">
        <f>IF(J15=9,12,0)</f>
        <v>0</v>
      </c>
      <c r="GJ15" s="49">
        <f>IF(J15=10,11,0)</f>
        <v>0</v>
      </c>
      <c r="GK15" s="49">
        <f>IF(J15=11,10,0)</f>
        <v>0</v>
      </c>
      <c r="GL15" s="49">
        <f>IF(J15=12,9,0)</f>
        <v>0</v>
      </c>
      <c r="GM15" s="49">
        <f>IF(J15=13,8,0)</f>
        <v>0</v>
      </c>
      <c r="GN15" s="49">
        <f>IF(J15=14,7,0)</f>
        <v>0</v>
      </c>
      <c r="GO15" s="49">
        <f>IF(J15=15,6,0)</f>
        <v>0</v>
      </c>
      <c r="GP15" s="49">
        <f>IF(J15=16,5,0)</f>
        <v>0</v>
      </c>
      <c r="GQ15" s="49">
        <f>IF(J15=17,4,0)</f>
        <v>0</v>
      </c>
      <c r="GR15" s="49">
        <f>IF(J15=18,3,0)</f>
        <v>0</v>
      </c>
      <c r="GS15" s="49">
        <f>IF(J15=19,2,0)</f>
        <v>0</v>
      </c>
      <c r="GT15" s="49">
        <f>IF(J15=20,1,0)</f>
        <v>0</v>
      </c>
      <c r="GU15" s="49">
        <f>IF(J15&gt;20,0,0)</f>
        <v>0</v>
      </c>
      <c r="GV15" s="49">
        <f>IF(J15="сх",0,0)</f>
        <v>0</v>
      </c>
      <c r="GW15" s="49">
        <f>SUM(GA15:GV15)</f>
        <v>15</v>
      </c>
      <c r="GX15" s="49">
        <f>IF(H15=1,100,0)</f>
        <v>0</v>
      </c>
      <c r="GY15" s="49">
        <f>IF(H15=2,98,0)</f>
        <v>0</v>
      </c>
      <c r="GZ15" s="49">
        <f>IF(H15=3,95,0)</f>
        <v>0</v>
      </c>
      <c r="HA15" s="49">
        <f>IF(H15=4,93,0)</f>
        <v>0</v>
      </c>
      <c r="HB15" s="49">
        <f>IF(H15=5,90,0)</f>
        <v>0</v>
      </c>
      <c r="HC15" s="49">
        <f>IF(H15=6,88,0)</f>
        <v>0</v>
      </c>
      <c r="HD15" s="49">
        <f>IF(H15=7,85,0)</f>
        <v>85</v>
      </c>
      <c r="HE15" s="49">
        <f>IF(H15=8,83,0)</f>
        <v>0</v>
      </c>
      <c r="HF15" s="49">
        <f>IF(H15=9,80,0)</f>
        <v>0</v>
      </c>
      <c r="HG15" s="49">
        <f>IF(H15=10,78,0)</f>
        <v>0</v>
      </c>
      <c r="HH15" s="49">
        <f>IF(H15=11,75,0)</f>
        <v>0</v>
      </c>
      <c r="HI15" s="49">
        <f>IF(H15=12,73,0)</f>
        <v>0</v>
      </c>
      <c r="HJ15" s="49">
        <f>IF(H15=13,70,0)</f>
        <v>0</v>
      </c>
      <c r="HK15" s="49">
        <f>IF(H15=14,68,0)</f>
        <v>0</v>
      </c>
      <c r="HL15" s="49">
        <f>IF(H15=15,65,0)</f>
        <v>0</v>
      </c>
      <c r="HM15" s="49">
        <f>IF(H15=16,63,0)</f>
        <v>0</v>
      </c>
      <c r="HN15" s="49">
        <f>IF(H15=17,60,0)</f>
        <v>0</v>
      </c>
      <c r="HO15" s="49">
        <f>IF(H15=18,58,0)</f>
        <v>0</v>
      </c>
      <c r="HP15" s="49">
        <f>IF(H15=19,55,0)</f>
        <v>0</v>
      </c>
      <c r="HQ15" s="49">
        <f>IF(H15=20,53,0)</f>
        <v>0</v>
      </c>
      <c r="HR15" s="49">
        <f>IF(H15&gt;20,0,0)</f>
        <v>0</v>
      </c>
      <c r="HS15" s="49">
        <f>IF(H15="сх",0,0)</f>
        <v>0</v>
      </c>
      <c r="HT15" s="49">
        <f>SUM(GX15:HS15)</f>
        <v>85</v>
      </c>
      <c r="HU15" s="49">
        <f>IF(J15=1,100,0)</f>
        <v>0</v>
      </c>
      <c r="HV15" s="49">
        <f>IF(J15=2,98,0)</f>
        <v>0</v>
      </c>
      <c r="HW15" s="49">
        <f>IF(J15=3,95,0)</f>
        <v>0</v>
      </c>
      <c r="HX15" s="49">
        <f>IF(J15=4,93,0)</f>
        <v>0</v>
      </c>
      <c r="HY15" s="49">
        <f>IF(J15=5,90,0)</f>
        <v>0</v>
      </c>
      <c r="HZ15" s="49">
        <f>IF(J15=6,88,0)</f>
        <v>88</v>
      </c>
      <c r="IA15" s="49">
        <f>IF(J15=7,85,0)</f>
        <v>0</v>
      </c>
      <c r="IB15" s="49">
        <f>IF(J15=8,83,0)</f>
        <v>0</v>
      </c>
      <c r="IC15" s="49">
        <f>IF(J15=9,80,0)</f>
        <v>0</v>
      </c>
      <c r="ID15" s="49">
        <f>IF(J15=10,78,0)</f>
        <v>0</v>
      </c>
      <c r="IE15" s="49">
        <f>IF(J15=11,75,0)</f>
        <v>0</v>
      </c>
      <c r="IF15" s="49">
        <f>IF(J15=12,73,0)</f>
        <v>0</v>
      </c>
      <c r="IG15" s="49">
        <f>IF(J15=13,70,0)</f>
        <v>0</v>
      </c>
      <c r="IH15" s="49">
        <f>IF(J15=14,68,0)</f>
        <v>0</v>
      </c>
      <c r="II15" s="49">
        <f>IF(J15=15,65,0)</f>
        <v>0</v>
      </c>
      <c r="IJ15" s="49">
        <f>IF(J15=16,63,0)</f>
        <v>0</v>
      </c>
      <c r="IK15" s="49">
        <f>IF(J15=17,60,0)</f>
        <v>0</v>
      </c>
      <c r="IL15" s="49">
        <f>IF(J15=18,58,0)</f>
        <v>0</v>
      </c>
      <c r="IM15" s="49">
        <f>IF(J15=19,55,0)</f>
        <v>0</v>
      </c>
      <c r="IN15" s="49">
        <f>IF(J15=20,53,0)</f>
        <v>0</v>
      </c>
      <c r="IO15" s="49">
        <f>IF(J15&gt;20,0,0)</f>
        <v>0</v>
      </c>
      <c r="IP15" s="49">
        <f>IF(J15="сх",0,0)</f>
        <v>0</v>
      </c>
      <c r="IQ15" s="49">
        <f>SUM(HU15:IP15)</f>
        <v>88</v>
      </c>
      <c r="IR15" s="47"/>
      <c r="IS15" s="47"/>
      <c r="IT15" s="47"/>
      <c r="IU15" s="47"/>
      <c r="IV15" s="47"/>
    </row>
    <row r="16" spans="1:256" s="3" customFormat="1" ht="99">
      <c r="A16" s="69">
        <v>7</v>
      </c>
      <c r="B16" s="78">
        <v>788</v>
      </c>
      <c r="C16" s="73" t="s">
        <v>61</v>
      </c>
      <c r="D16" s="86" t="s">
        <v>28</v>
      </c>
      <c r="E16" s="81" t="s">
        <v>47</v>
      </c>
      <c r="F16" s="68" t="s">
        <v>48</v>
      </c>
      <c r="G16" s="67" t="s">
        <v>40</v>
      </c>
      <c r="H16" s="53">
        <v>9</v>
      </c>
      <c r="I16" s="75">
        <v>12</v>
      </c>
      <c r="J16" s="51">
        <v>8</v>
      </c>
      <c r="K16" s="52">
        <v>13</v>
      </c>
      <c r="L16" s="50">
        <f t="shared" si="0"/>
        <v>25</v>
      </c>
      <c r="M16" s="46">
        <f t="shared" si="1"/>
        <v>25</v>
      </c>
      <c r="N16" s="47"/>
      <c r="O16" s="48"/>
      <c r="P16" s="47">
        <f t="shared" si="2"/>
        <v>0</v>
      </c>
      <c r="Q16" s="47">
        <f t="shared" si="3"/>
        <v>0</v>
      </c>
      <c r="R16" s="47">
        <f t="shared" si="4"/>
        <v>0</v>
      </c>
      <c r="S16" s="47">
        <f t="shared" si="5"/>
        <v>0</v>
      </c>
      <c r="T16" s="47">
        <f t="shared" si="6"/>
        <v>0</v>
      </c>
      <c r="U16" s="47">
        <f t="shared" si="7"/>
        <v>0</v>
      </c>
      <c r="V16" s="47">
        <f t="shared" si="8"/>
        <v>0</v>
      </c>
      <c r="W16" s="47">
        <f t="shared" si="9"/>
        <v>0</v>
      </c>
      <c r="X16" s="47">
        <f t="shared" si="10"/>
        <v>12</v>
      </c>
      <c r="Y16" s="47">
        <f t="shared" si="11"/>
        <v>0</v>
      </c>
      <c r="Z16" s="47">
        <f t="shared" si="12"/>
        <v>0</v>
      </c>
      <c r="AA16" s="47">
        <f t="shared" si="13"/>
        <v>0</v>
      </c>
      <c r="AB16" s="47">
        <f t="shared" si="14"/>
        <v>0</v>
      </c>
      <c r="AC16" s="47">
        <f t="shared" si="15"/>
        <v>0</v>
      </c>
      <c r="AD16" s="47">
        <f t="shared" si="16"/>
        <v>0</v>
      </c>
      <c r="AE16" s="47">
        <f t="shared" si="17"/>
        <v>0</v>
      </c>
      <c r="AF16" s="47">
        <f t="shared" si="18"/>
        <v>0</v>
      </c>
      <c r="AG16" s="47">
        <f t="shared" si="19"/>
        <v>0</v>
      </c>
      <c r="AH16" s="47">
        <f t="shared" si="20"/>
        <v>0</v>
      </c>
      <c r="AI16" s="47">
        <f t="shared" si="21"/>
        <v>0</v>
      </c>
      <c r="AJ16" s="47">
        <f t="shared" si="22"/>
        <v>0</v>
      </c>
      <c r="AK16" s="47">
        <f t="shared" si="23"/>
        <v>0</v>
      </c>
      <c r="AL16" s="47">
        <f t="shared" si="24"/>
        <v>12</v>
      </c>
      <c r="AM16" s="47">
        <f t="shared" si="25"/>
        <v>0</v>
      </c>
      <c r="AN16" s="47">
        <f t="shared" si="26"/>
        <v>0</v>
      </c>
      <c r="AO16" s="47">
        <f t="shared" si="27"/>
        <v>0</v>
      </c>
      <c r="AP16" s="47">
        <f t="shared" si="28"/>
        <v>0</v>
      </c>
      <c r="AQ16" s="47">
        <f t="shared" si="29"/>
        <v>0</v>
      </c>
      <c r="AR16" s="47">
        <f t="shared" si="30"/>
        <v>0</v>
      </c>
      <c r="AS16" s="47">
        <f t="shared" si="31"/>
        <v>0</v>
      </c>
      <c r="AT16" s="47">
        <f t="shared" si="32"/>
        <v>13</v>
      </c>
      <c r="AU16" s="47">
        <f t="shared" si="33"/>
        <v>0</v>
      </c>
      <c r="AV16" s="47">
        <f t="shared" si="34"/>
        <v>0</v>
      </c>
      <c r="AW16" s="47">
        <f t="shared" si="35"/>
        <v>0</v>
      </c>
      <c r="AX16" s="47">
        <f t="shared" si="36"/>
        <v>0</v>
      </c>
      <c r="AY16" s="47">
        <f t="shared" si="37"/>
        <v>0</v>
      </c>
      <c r="AZ16" s="47">
        <f t="shared" si="38"/>
        <v>0</v>
      </c>
      <c r="BA16" s="47">
        <f t="shared" si="39"/>
        <v>0</v>
      </c>
      <c r="BB16" s="47">
        <f t="shared" si="40"/>
        <v>0</v>
      </c>
      <c r="BC16" s="47">
        <f t="shared" si="41"/>
        <v>0</v>
      </c>
      <c r="BD16" s="47">
        <f t="shared" si="42"/>
        <v>0</v>
      </c>
      <c r="BE16" s="47">
        <f t="shared" si="43"/>
        <v>0</v>
      </c>
      <c r="BF16" s="47">
        <f t="shared" si="44"/>
        <v>0</v>
      </c>
      <c r="BG16" s="47">
        <f t="shared" si="45"/>
        <v>0</v>
      </c>
      <c r="BH16" s="47">
        <f t="shared" si="46"/>
        <v>0</v>
      </c>
      <c r="BI16" s="47">
        <f t="shared" si="47"/>
        <v>13</v>
      </c>
      <c r="BJ16" s="47">
        <f t="shared" si="48"/>
        <v>0</v>
      </c>
      <c r="BK16" s="47">
        <f t="shared" si="49"/>
        <v>0</v>
      </c>
      <c r="BL16" s="47">
        <f t="shared" si="50"/>
        <v>0</v>
      </c>
      <c r="BM16" s="47">
        <f t="shared" si="51"/>
        <v>0</v>
      </c>
      <c r="BN16" s="47">
        <f t="shared" si="52"/>
        <v>0</v>
      </c>
      <c r="BO16" s="47">
        <f t="shared" si="53"/>
        <v>0</v>
      </c>
      <c r="BP16" s="47">
        <f t="shared" si="54"/>
        <v>0</v>
      </c>
      <c r="BQ16" s="47">
        <f t="shared" si="55"/>
        <v>0</v>
      </c>
      <c r="BR16" s="47">
        <f t="shared" si="56"/>
        <v>32</v>
      </c>
      <c r="BS16" s="47">
        <f t="shared" si="57"/>
        <v>0</v>
      </c>
      <c r="BT16" s="47">
        <f t="shared" si="58"/>
        <v>0</v>
      </c>
      <c r="BU16" s="47">
        <f t="shared" si="59"/>
        <v>0</v>
      </c>
      <c r="BV16" s="47">
        <f t="shared" si="60"/>
        <v>0</v>
      </c>
      <c r="BW16" s="47">
        <f t="shared" si="61"/>
        <v>0</v>
      </c>
      <c r="BX16" s="47">
        <f t="shared" si="62"/>
        <v>0</v>
      </c>
      <c r="BY16" s="47">
        <f t="shared" si="63"/>
        <v>0</v>
      </c>
      <c r="BZ16" s="47">
        <f t="shared" si="64"/>
        <v>0</v>
      </c>
      <c r="CA16" s="47">
        <f t="shared" si="65"/>
        <v>0</v>
      </c>
      <c r="CB16" s="47">
        <f t="shared" si="66"/>
        <v>0</v>
      </c>
      <c r="CC16" s="47">
        <f t="shared" si="67"/>
        <v>0</v>
      </c>
      <c r="CD16" s="47">
        <f t="shared" si="68"/>
        <v>0</v>
      </c>
      <c r="CE16" s="47">
        <f t="shared" si="69"/>
        <v>0</v>
      </c>
      <c r="CF16" s="47">
        <f t="shared" si="70"/>
        <v>0</v>
      </c>
      <c r="CG16" s="47">
        <f t="shared" si="71"/>
        <v>0</v>
      </c>
      <c r="CH16" s="47">
        <f t="shared" si="72"/>
        <v>0</v>
      </c>
      <c r="CI16" s="47">
        <f t="shared" si="73"/>
        <v>0</v>
      </c>
      <c r="CJ16" s="47">
        <f t="shared" si="74"/>
        <v>0</v>
      </c>
      <c r="CK16" s="47">
        <f t="shared" si="75"/>
        <v>0</v>
      </c>
      <c r="CL16" s="47">
        <f t="shared" si="76"/>
        <v>0</v>
      </c>
      <c r="CM16" s="47">
        <f t="shared" si="77"/>
        <v>0</v>
      </c>
      <c r="CN16" s="47">
        <f t="shared" si="78"/>
        <v>0</v>
      </c>
      <c r="CO16" s="47">
        <f t="shared" si="79"/>
        <v>0</v>
      </c>
      <c r="CP16" s="47">
        <f t="shared" si="80"/>
        <v>0</v>
      </c>
      <c r="CQ16" s="47">
        <f t="shared" si="81"/>
        <v>0</v>
      </c>
      <c r="CR16" s="47">
        <f t="shared" si="82"/>
        <v>0</v>
      </c>
      <c r="CS16" s="47">
        <f t="shared" si="83"/>
        <v>0</v>
      </c>
      <c r="CT16" s="47">
        <f t="shared" si="84"/>
        <v>0</v>
      </c>
      <c r="CU16" s="47">
        <f t="shared" si="85"/>
        <v>0</v>
      </c>
      <c r="CV16" s="47">
        <f t="shared" si="86"/>
        <v>0</v>
      </c>
      <c r="CW16" s="47">
        <f t="shared" si="87"/>
        <v>0</v>
      </c>
      <c r="CX16" s="47">
        <f t="shared" si="88"/>
        <v>0</v>
      </c>
      <c r="CY16" s="47">
        <f t="shared" si="89"/>
        <v>0</v>
      </c>
      <c r="CZ16" s="47">
        <f t="shared" si="90"/>
        <v>32</v>
      </c>
      <c r="DA16" s="47">
        <f t="shared" si="91"/>
        <v>0</v>
      </c>
      <c r="DB16" s="47">
        <f t="shared" si="92"/>
        <v>0</v>
      </c>
      <c r="DC16" s="47">
        <f t="shared" si="93"/>
        <v>0</v>
      </c>
      <c r="DD16" s="47">
        <f t="shared" si="94"/>
        <v>0</v>
      </c>
      <c r="DE16" s="47">
        <f t="shared" si="95"/>
        <v>0</v>
      </c>
      <c r="DF16" s="47">
        <f t="shared" si="96"/>
        <v>0</v>
      </c>
      <c r="DG16" s="47">
        <f t="shared" si="97"/>
        <v>0</v>
      </c>
      <c r="DH16" s="47">
        <f t="shared" si="98"/>
        <v>33</v>
      </c>
      <c r="DI16" s="47">
        <f t="shared" si="99"/>
        <v>0</v>
      </c>
      <c r="DJ16" s="47">
        <f t="shared" si="100"/>
        <v>0</v>
      </c>
      <c r="DK16" s="47">
        <f t="shared" si="101"/>
        <v>0</v>
      </c>
      <c r="DL16" s="47">
        <f t="shared" si="102"/>
        <v>0</v>
      </c>
      <c r="DM16" s="47">
        <f t="shared" si="103"/>
        <v>0</v>
      </c>
      <c r="DN16" s="47">
        <f t="shared" si="104"/>
        <v>0</v>
      </c>
      <c r="DO16" s="47">
        <f t="shared" si="105"/>
        <v>0</v>
      </c>
      <c r="DP16" s="47">
        <f t="shared" si="106"/>
        <v>0</v>
      </c>
      <c r="DQ16" s="47">
        <f t="shared" si="107"/>
        <v>0</v>
      </c>
      <c r="DR16" s="47">
        <f t="shared" si="108"/>
        <v>0</v>
      </c>
      <c r="DS16" s="47">
        <f t="shared" si="109"/>
        <v>0</v>
      </c>
      <c r="DT16" s="47">
        <f t="shared" si="110"/>
        <v>0</v>
      </c>
      <c r="DU16" s="47">
        <f t="shared" si="111"/>
        <v>0</v>
      </c>
      <c r="DV16" s="47">
        <f t="shared" si="112"/>
        <v>0</v>
      </c>
      <c r="DW16" s="47">
        <f t="shared" si="113"/>
        <v>0</v>
      </c>
      <c r="DX16" s="47">
        <f t="shared" si="114"/>
        <v>0</v>
      </c>
      <c r="DY16" s="47">
        <f t="shared" si="115"/>
        <v>0</v>
      </c>
      <c r="DZ16" s="47">
        <f t="shared" si="116"/>
        <v>0</v>
      </c>
      <c r="EA16" s="47">
        <f t="shared" si="117"/>
        <v>0</v>
      </c>
      <c r="EB16" s="47">
        <f t="shared" si="118"/>
        <v>0</v>
      </c>
      <c r="EC16" s="47">
        <f t="shared" si="119"/>
        <v>0</v>
      </c>
      <c r="ED16" s="47">
        <f t="shared" si="120"/>
        <v>0</v>
      </c>
      <c r="EE16" s="47">
        <f t="shared" si="121"/>
        <v>0</v>
      </c>
      <c r="EF16" s="47">
        <f t="shared" si="122"/>
        <v>0</v>
      </c>
      <c r="EG16" s="47">
        <f t="shared" si="123"/>
        <v>0</v>
      </c>
      <c r="EH16" s="47">
        <f t="shared" si="124"/>
        <v>0</v>
      </c>
      <c r="EI16" s="47">
        <f t="shared" si="125"/>
        <v>0</v>
      </c>
      <c r="EJ16" s="47">
        <f t="shared" si="126"/>
        <v>0</v>
      </c>
      <c r="EK16" s="47">
        <f t="shared" si="127"/>
        <v>0</v>
      </c>
      <c r="EL16" s="47">
        <f t="shared" si="128"/>
        <v>0</v>
      </c>
      <c r="EM16" s="47">
        <f t="shared" si="129"/>
        <v>0</v>
      </c>
      <c r="EN16" s="47">
        <f t="shared" si="130"/>
        <v>0</v>
      </c>
      <c r="EO16" s="47">
        <f t="shared" si="131"/>
        <v>0</v>
      </c>
      <c r="EP16" s="47">
        <f t="shared" si="132"/>
        <v>0</v>
      </c>
      <c r="EQ16" s="47">
        <f t="shared" si="133"/>
        <v>33</v>
      </c>
      <c r="ER16" s="47"/>
      <c r="ES16" s="47">
        <f t="shared" si="134"/>
        <v>9</v>
      </c>
      <c r="ET16" s="47">
        <f t="shared" si="135"/>
        <v>8</v>
      </c>
      <c r="EU16" s="47"/>
      <c r="EV16" s="47">
        <f t="shared" si="136"/>
        <v>8</v>
      </c>
      <c r="EW16" s="47" t="e">
        <f>IF(L16=#REF!,IF(J16&lt;#REF!,#REF!,FA16),#REF!)</f>
        <v>#REF!</v>
      </c>
      <c r="EX16" s="47" t="e">
        <f>IF(L16=#REF!,IF(J16&lt;#REF!,0,1))</f>
        <v>#REF!</v>
      </c>
      <c r="EY16" s="47" t="e">
        <f>IF(AND(EV16&gt;=21,EV16&lt;&gt;0),EV16,IF(L16&lt;#REF!,"СТОП",EW16+EX16))</f>
        <v>#REF!</v>
      </c>
      <c r="EZ16" s="47"/>
      <c r="FA16" s="47">
        <v>15</v>
      </c>
      <c r="FB16" s="47">
        <v>16</v>
      </c>
      <c r="FC16" s="47"/>
      <c r="FD16" s="49">
        <f t="shared" si="137"/>
        <v>0</v>
      </c>
      <c r="FE16" s="49">
        <f t="shared" si="138"/>
        <v>0</v>
      </c>
      <c r="FF16" s="49">
        <f t="shared" si="139"/>
        <v>0</v>
      </c>
      <c r="FG16" s="49">
        <f t="shared" si="140"/>
        <v>0</v>
      </c>
      <c r="FH16" s="49">
        <f t="shared" si="141"/>
        <v>0</v>
      </c>
      <c r="FI16" s="49">
        <f t="shared" si="142"/>
        <v>0</v>
      </c>
      <c r="FJ16" s="49">
        <f t="shared" si="143"/>
        <v>0</v>
      </c>
      <c r="FK16" s="49">
        <f t="shared" si="144"/>
        <v>0</v>
      </c>
      <c r="FL16" s="49">
        <f t="shared" si="145"/>
        <v>12</v>
      </c>
      <c r="FM16" s="49">
        <f t="shared" si="146"/>
        <v>0</v>
      </c>
      <c r="FN16" s="49">
        <f t="shared" si="147"/>
        <v>0</v>
      </c>
      <c r="FO16" s="49">
        <f t="shared" si="148"/>
        <v>0</v>
      </c>
      <c r="FP16" s="49">
        <f t="shared" si="149"/>
        <v>0</v>
      </c>
      <c r="FQ16" s="49">
        <f t="shared" si="150"/>
        <v>0</v>
      </c>
      <c r="FR16" s="49">
        <f t="shared" si="151"/>
        <v>0</v>
      </c>
      <c r="FS16" s="49">
        <f t="shared" si="152"/>
        <v>0</v>
      </c>
      <c r="FT16" s="49">
        <f t="shared" si="153"/>
        <v>0</v>
      </c>
      <c r="FU16" s="49">
        <f t="shared" si="154"/>
        <v>0</v>
      </c>
      <c r="FV16" s="49">
        <f t="shared" si="155"/>
        <v>0</v>
      </c>
      <c r="FW16" s="49">
        <f t="shared" si="156"/>
        <v>0</v>
      </c>
      <c r="FX16" s="49">
        <f t="shared" si="157"/>
        <v>0</v>
      </c>
      <c r="FY16" s="49">
        <f t="shared" si="158"/>
        <v>0</v>
      </c>
      <c r="FZ16" s="49">
        <f t="shared" si="159"/>
        <v>12</v>
      </c>
      <c r="GA16" s="49">
        <f t="shared" si="160"/>
        <v>0</v>
      </c>
      <c r="GB16" s="49">
        <f t="shared" si="161"/>
        <v>0</v>
      </c>
      <c r="GC16" s="49">
        <f t="shared" si="162"/>
        <v>0</v>
      </c>
      <c r="GD16" s="49">
        <f t="shared" si="163"/>
        <v>0</v>
      </c>
      <c r="GE16" s="49">
        <f t="shared" si="164"/>
        <v>0</v>
      </c>
      <c r="GF16" s="49">
        <f t="shared" si="165"/>
        <v>0</v>
      </c>
      <c r="GG16" s="49">
        <f t="shared" si="166"/>
        <v>0</v>
      </c>
      <c r="GH16" s="49">
        <f t="shared" si="167"/>
        <v>13</v>
      </c>
      <c r="GI16" s="49">
        <f t="shared" si="168"/>
        <v>0</v>
      </c>
      <c r="GJ16" s="49">
        <f t="shared" si="169"/>
        <v>0</v>
      </c>
      <c r="GK16" s="49">
        <f t="shared" si="170"/>
        <v>0</v>
      </c>
      <c r="GL16" s="49">
        <f t="shared" si="171"/>
        <v>0</v>
      </c>
      <c r="GM16" s="49">
        <f t="shared" si="172"/>
        <v>0</v>
      </c>
      <c r="GN16" s="49">
        <f t="shared" si="173"/>
        <v>0</v>
      </c>
      <c r="GO16" s="49">
        <f t="shared" si="174"/>
        <v>0</v>
      </c>
      <c r="GP16" s="49">
        <f t="shared" si="175"/>
        <v>0</v>
      </c>
      <c r="GQ16" s="49">
        <f t="shared" si="176"/>
        <v>0</v>
      </c>
      <c r="GR16" s="49">
        <f t="shared" si="177"/>
        <v>0</v>
      </c>
      <c r="GS16" s="49">
        <f t="shared" si="178"/>
        <v>0</v>
      </c>
      <c r="GT16" s="49">
        <f t="shared" si="179"/>
        <v>0</v>
      </c>
      <c r="GU16" s="49">
        <f t="shared" si="180"/>
        <v>0</v>
      </c>
      <c r="GV16" s="49">
        <f t="shared" si="181"/>
        <v>0</v>
      </c>
      <c r="GW16" s="49">
        <f t="shared" si="182"/>
        <v>13</v>
      </c>
      <c r="GX16" s="49">
        <f t="shared" si="183"/>
        <v>0</v>
      </c>
      <c r="GY16" s="49">
        <f t="shared" si="184"/>
        <v>0</v>
      </c>
      <c r="GZ16" s="49">
        <f t="shared" si="185"/>
        <v>0</v>
      </c>
      <c r="HA16" s="49">
        <f t="shared" si="186"/>
        <v>0</v>
      </c>
      <c r="HB16" s="49">
        <f t="shared" si="187"/>
        <v>0</v>
      </c>
      <c r="HC16" s="49">
        <f t="shared" si="188"/>
        <v>0</v>
      </c>
      <c r="HD16" s="49">
        <f t="shared" si="189"/>
        <v>0</v>
      </c>
      <c r="HE16" s="49">
        <f t="shared" si="190"/>
        <v>0</v>
      </c>
      <c r="HF16" s="49">
        <f t="shared" si="191"/>
        <v>80</v>
      </c>
      <c r="HG16" s="49">
        <f t="shared" si="192"/>
        <v>0</v>
      </c>
      <c r="HH16" s="49">
        <f t="shared" si="193"/>
        <v>0</v>
      </c>
      <c r="HI16" s="49">
        <f t="shared" si="194"/>
        <v>0</v>
      </c>
      <c r="HJ16" s="49">
        <f t="shared" si="195"/>
        <v>0</v>
      </c>
      <c r="HK16" s="49">
        <f t="shared" si="196"/>
        <v>0</v>
      </c>
      <c r="HL16" s="49">
        <f t="shared" si="197"/>
        <v>0</v>
      </c>
      <c r="HM16" s="49">
        <f t="shared" si="198"/>
        <v>0</v>
      </c>
      <c r="HN16" s="49">
        <f t="shared" si="199"/>
        <v>0</v>
      </c>
      <c r="HO16" s="49">
        <f t="shared" si="200"/>
        <v>0</v>
      </c>
      <c r="HP16" s="49">
        <f t="shared" si="201"/>
        <v>0</v>
      </c>
      <c r="HQ16" s="49">
        <f t="shared" si="202"/>
        <v>0</v>
      </c>
      <c r="HR16" s="49">
        <f t="shared" si="203"/>
        <v>0</v>
      </c>
      <c r="HS16" s="49">
        <f t="shared" si="204"/>
        <v>0</v>
      </c>
      <c r="HT16" s="49">
        <f t="shared" si="205"/>
        <v>80</v>
      </c>
      <c r="HU16" s="49">
        <f t="shared" si="206"/>
        <v>0</v>
      </c>
      <c r="HV16" s="49">
        <f t="shared" si="207"/>
        <v>0</v>
      </c>
      <c r="HW16" s="49">
        <f t="shared" si="208"/>
        <v>0</v>
      </c>
      <c r="HX16" s="49">
        <f t="shared" si="209"/>
        <v>0</v>
      </c>
      <c r="HY16" s="49">
        <f t="shared" si="210"/>
        <v>0</v>
      </c>
      <c r="HZ16" s="49">
        <f t="shared" si="211"/>
        <v>0</v>
      </c>
      <c r="IA16" s="49">
        <f t="shared" si="212"/>
        <v>0</v>
      </c>
      <c r="IB16" s="49">
        <f t="shared" si="213"/>
        <v>83</v>
      </c>
      <c r="IC16" s="49">
        <f t="shared" si="214"/>
        <v>0</v>
      </c>
      <c r="ID16" s="49">
        <f t="shared" si="215"/>
        <v>0</v>
      </c>
      <c r="IE16" s="49">
        <f t="shared" si="216"/>
        <v>0</v>
      </c>
      <c r="IF16" s="49">
        <f t="shared" si="217"/>
        <v>0</v>
      </c>
      <c r="IG16" s="49">
        <f t="shared" si="218"/>
        <v>0</v>
      </c>
      <c r="IH16" s="49">
        <f t="shared" si="219"/>
        <v>0</v>
      </c>
      <c r="II16" s="49">
        <f t="shared" si="220"/>
        <v>0</v>
      </c>
      <c r="IJ16" s="49">
        <f t="shared" si="221"/>
        <v>0</v>
      </c>
      <c r="IK16" s="49">
        <f t="shared" si="222"/>
        <v>0</v>
      </c>
      <c r="IL16" s="49">
        <f t="shared" si="223"/>
        <v>0</v>
      </c>
      <c r="IM16" s="49">
        <f t="shared" si="224"/>
        <v>0</v>
      </c>
      <c r="IN16" s="49">
        <f t="shared" si="225"/>
        <v>0</v>
      </c>
      <c r="IO16" s="49">
        <f t="shared" si="226"/>
        <v>0</v>
      </c>
      <c r="IP16" s="49">
        <f t="shared" si="227"/>
        <v>0</v>
      </c>
      <c r="IQ16" s="49">
        <f t="shared" si="228"/>
        <v>83</v>
      </c>
      <c r="IR16" s="47"/>
      <c r="IS16" s="47"/>
      <c r="IT16" s="47"/>
      <c r="IU16" s="47"/>
      <c r="IV16" s="47"/>
    </row>
    <row r="17" spans="1:256" s="3" customFormat="1" ht="297">
      <c r="A17" s="69">
        <v>8</v>
      </c>
      <c r="B17" s="78">
        <v>55</v>
      </c>
      <c r="C17" s="73" t="s">
        <v>55</v>
      </c>
      <c r="D17" s="86" t="s">
        <v>29</v>
      </c>
      <c r="E17" s="81" t="s">
        <v>45</v>
      </c>
      <c r="F17" s="68" t="s">
        <v>49</v>
      </c>
      <c r="G17" s="67" t="s">
        <v>40</v>
      </c>
      <c r="H17" s="53">
        <v>10</v>
      </c>
      <c r="I17" s="75">
        <v>11</v>
      </c>
      <c r="J17" s="51">
        <v>9</v>
      </c>
      <c r="K17" s="52">
        <v>12</v>
      </c>
      <c r="L17" s="50">
        <f t="shared" si="0"/>
        <v>23</v>
      </c>
      <c r="M17" s="46">
        <f t="shared" si="1"/>
        <v>23</v>
      </c>
      <c r="N17" s="47"/>
      <c r="O17" s="48"/>
      <c r="P17" s="47">
        <f t="shared" si="2"/>
        <v>0</v>
      </c>
      <c r="Q17" s="47">
        <f t="shared" si="3"/>
        <v>0</v>
      </c>
      <c r="R17" s="47">
        <f t="shared" si="4"/>
        <v>0</v>
      </c>
      <c r="S17" s="47">
        <f t="shared" si="5"/>
        <v>0</v>
      </c>
      <c r="T17" s="47">
        <f t="shared" si="6"/>
        <v>0</v>
      </c>
      <c r="U17" s="47">
        <f t="shared" si="7"/>
        <v>0</v>
      </c>
      <c r="V17" s="47">
        <f t="shared" si="8"/>
        <v>0</v>
      </c>
      <c r="W17" s="47">
        <f t="shared" si="9"/>
        <v>0</v>
      </c>
      <c r="X17" s="47">
        <f t="shared" si="10"/>
        <v>0</v>
      </c>
      <c r="Y17" s="47">
        <f t="shared" si="11"/>
        <v>11</v>
      </c>
      <c r="Z17" s="47">
        <f t="shared" si="12"/>
        <v>0</v>
      </c>
      <c r="AA17" s="47">
        <f t="shared" si="13"/>
        <v>0</v>
      </c>
      <c r="AB17" s="47">
        <f t="shared" si="14"/>
        <v>0</v>
      </c>
      <c r="AC17" s="47">
        <f t="shared" si="15"/>
        <v>0</v>
      </c>
      <c r="AD17" s="47">
        <f t="shared" si="16"/>
        <v>0</v>
      </c>
      <c r="AE17" s="47">
        <f t="shared" si="17"/>
        <v>0</v>
      </c>
      <c r="AF17" s="47">
        <f t="shared" si="18"/>
        <v>0</v>
      </c>
      <c r="AG17" s="47">
        <f t="shared" si="19"/>
        <v>0</v>
      </c>
      <c r="AH17" s="47">
        <f t="shared" si="20"/>
        <v>0</v>
      </c>
      <c r="AI17" s="47">
        <f t="shared" si="21"/>
        <v>0</v>
      </c>
      <c r="AJ17" s="47">
        <f t="shared" si="22"/>
        <v>0</v>
      </c>
      <c r="AK17" s="47">
        <f t="shared" si="23"/>
        <v>0</v>
      </c>
      <c r="AL17" s="47">
        <f t="shared" si="24"/>
        <v>11</v>
      </c>
      <c r="AM17" s="47">
        <f t="shared" si="25"/>
        <v>0</v>
      </c>
      <c r="AN17" s="47">
        <f t="shared" si="26"/>
        <v>0</v>
      </c>
      <c r="AO17" s="47">
        <f t="shared" si="27"/>
        <v>0</v>
      </c>
      <c r="AP17" s="47">
        <f t="shared" si="28"/>
        <v>0</v>
      </c>
      <c r="AQ17" s="47">
        <f t="shared" si="29"/>
        <v>0</v>
      </c>
      <c r="AR17" s="47">
        <f t="shared" si="30"/>
        <v>0</v>
      </c>
      <c r="AS17" s="47">
        <f t="shared" si="31"/>
        <v>0</v>
      </c>
      <c r="AT17" s="47">
        <f t="shared" si="32"/>
        <v>0</v>
      </c>
      <c r="AU17" s="47">
        <f t="shared" si="33"/>
        <v>12</v>
      </c>
      <c r="AV17" s="47">
        <f t="shared" si="34"/>
        <v>0</v>
      </c>
      <c r="AW17" s="47">
        <f t="shared" si="35"/>
        <v>0</v>
      </c>
      <c r="AX17" s="47">
        <f t="shared" si="36"/>
        <v>0</v>
      </c>
      <c r="AY17" s="47">
        <f t="shared" si="37"/>
        <v>0</v>
      </c>
      <c r="AZ17" s="47">
        <f t="shared" si="38"/>
        <v>0</v>
      </c>
      <c r="BA17" s="47">
        <f t="shared" si="39"/>
        <v>0</v>
      </c>
      <c r="BB17" s="47">
        <f t="shared" si="40"/>
        <v>0</v>
      </c>
      <c r="BC17" s="47">
        <f t="shared" si="41"/>
        <v>0</v>
      </c>
      <c r="BD17" s="47">
        <f t="shared" si="42"/>
        <v>0</v>
      </c>
      <c r="BE17" s="47">
        <f t="shared" si="43"/>
        <v>0</v>
      </c>
      <c r="BF17" s="47">
        <f t="shared" si="44"/>
        <v>0</v>
      </c>
      <c r="BG17" s="47">
        <f t="shared" si="45"/>
        <v>0</v>
      </c>
      <c r="BH17" s="47">
        <f t="shared" si="46"/>
        <v>0</v>
      </c>
      <c r="BI17" s="47">
        <f t="shared" si="47"/>
        <v>12</v>
      </c>
      <c r="BJ17" s="47">
        <f t="shared" si="48"/>
        <v>0</v>
      </c>
      <c r="BK17" s="47">
        <f t="shared" si="49"/>
        <v>0</v>
      </c>
      <c r="BL17" s="47">
        <f t="shared" si="50"/>
        <v>0</v>
      </c>
      <c r="BM17" s="47">
        <f t="shared" si="51"/>
        <v>0</v>
      </c>
      <c r="BN17" s="47">
        <f t="shared" si="52"/>
        <v>0</v>
      </c>
      <c r="BO17" s="47">
        <f t="shared" si="53"/>
        <v>0</v>
      </c>
      <c r="BP17" s="47">
        <f t="shared" si="54"/>
        <v>0</v>
      </c>
      <c r="BQ17" s="47">
        <f t="shared" si="55"/>
        <v>0</v>
      </c>
      <c r="BR17" s="47">
        <f t="shared" si="56"/>
        <v>0</v>
      </c>
      <c r="BS17" s="47">
        <f t="shared" si="57"/>
        <v>31</v>
      </c>
      <c r="BT17" s="47">
        <f t="shared" si="58"/>
        <v>0</v>
      </c>
      <c r="BU17" s="47">
        <f t="shared" si="59"/>
        <v>0</v>
      </c>
      <c r="BV17" s="47">
        <f t="shared" si="60"/>
        <v>0</v>
      </c>
      <c r="BW17" s="47">
        <f t="shared" si="61"/>
        <v>0</v>
      </c>
      <c r="BX17" s="47">
        <f t="shared" si="62"/>
        <v>0</v>
      </c>
      <c r="BY17" s="47">
        <f t="shared" si="63"/>
        <v>0</v>
      </c>
      <c r="BZ17" s="47">
        <f t="shared" si="64"/>
        <v>0</v>
      </c>
      <c r="CA17" s="47">
        <f t="shared" si="65"/>
        <v>0</v>
      </c>
      <c r="CB17" s="47">
        <f t="shared" si="66"/>
        <v>0</v>
      </c>
      <c r="CC17" s="47">
        <f t="shared" si="67"/>
        <v>0</v>
      </c>
      <c r="CD17" s="47">
        <f t="shared" si="68"/>
        <v>0</v>
      </c>
      <c r="CE17" s="47">
        <f t="shared" si="69"/>
        <v>0</v>
      </c>
      <c r="CF17" s="47">
        <f t="shared" si="70"/>
        <v>0</v>
      </c>
      <c r="CG17" s="47">
        <f t="shared" si="71"/>
        <v>0</v>
      </c>
      <c r="CH17" s="47">
        <f t="shared" si="72"/>
        <v>0</v>
      </c>
      <c r="CI17" s="47">
        <f t="shared" si="73"/>
        <v>0</v>
      </c>
      <c r="CJ17" s="47">
        <f t="shared" si="74"/>
        <v>0</v>
      </c>
      <c r="CK17" s="47">
        <f t="shared" si="75"/>
        <v>0</v>
      </c>
      <c r="CL17" s="47">
        <f t="shared" si="76"/>
        <v>0</v>
      </c>
      <c r="CM17" s="47">
        <f t="shared" si="77"/>
        <v>0</v>
      </c>
      <c r="CN17" s="47">
        <f t="shared" si="78"/>
        <v>0</v>
      </c>
      <c r="CO17" s="47">
        <f t="shared" si="79"/>
        <v>0</v>
      </c>
      <c r="CP17" s="47">
        <f t="shared" si="80"/>
        <v>0</v>
      </c>
      <c r="CQ17" s="47">
        <f t="shared" si="81"/>
        <v>0</v>
      </c>
      <c r="CR17" s="47">
        <f t="shared" si="82"/>
        <v>0</v>
      </c>
      <c r="CS17" s="47">
        <f t="shared" si="83"/>
        <v>0</v>
      </c>
      <c r="CT17" s="47">
        <f t="shared" si="84"/>
        <v>0</v>
      </c>
      <c r="CU17" s="47">
        <f t="shared" si="85"/>
        <v>0</v>
      </c>
      <c r="CV17" s="47">
        <f t="shared" si="86"/>
        <v>0</v>
      </c>
      <c r="CW17" s="47">
        <f t="shared" si="87"/>
        <v>0</v>
      </c>
      <c r="CX17" s="47">
        <f t="shared" si="88"/>
        <v>0</v>
      </c>
      <c r="CY17" s="47">
        <f t="shared" si="89"/>
        <v>0</v>
      </c>
      <c r="CZ17" s="47">
        <f t="shared" si="90"/>
        <v>31</v>
      </c>
      <c r="DA17" s="47">
        <f t="shared" si="91"/>
        <v>0</v>
      </c>
      <c r="DB17" s="47">
        <f t="shared" si="92"/>
        <v>0</v>
      </c>
      <c r="DC17" s="47">
        <f t="shared" si="93"/>
        <v>0</v>
      </c>
      <c r="DD17" s="47">
        <f t="shared" si="94"/>
        <v>0</v>
      </c>
      <c r="DE17" s="47">
        <f t="shared" si="95"/>
        <v>0</v>
      </c>
      <c r="DF17" s="47">
        <f t="shared" si="96"/>
        <v>0</v>
      </c>
      <c r="DG17" s="47">
        <f t="shared" si="97"/>
        <v>0</v>
      </c>
      <c r="DH17" s="47">
        <f t="shared" si="98"/>
        <v>0</v>
      </c>
      <c r="DI17" s="47">
        <f t="shared" si="99"/>
        <v>32</v>
      </c>
      <c r="DJ17" s="47">
        <f t="shared" si="100"/>
        <v>0</v>
      </c>
      <c r="DK17" s="47">
        <f t="shared" si="101"/>
        <v>0</v>
      </c>
      <c r="DL17" s="47">
        <f t="shared" si="102"/>
        <v>0</v>
      </c>
      <c r="DM17" s="47">
        <f t="shared" si="103"/>
        <v>0</v>
      </c>
      <c r="DN17" s="47">
        <f t="shared" si="104"/>
        <v>0</v>
      </c>
      <c r="DO17" s="47">
        <f t="shared" si="105"/>
        <v>0</v>
      </c>
      <c r="DP17" s="47">
        <f t="shared" si="106"/>
        <v>0</v>
      </c>
      <c r="DQ17" s="47">
        <f t="shared" si="107"/>
        <v>0</v>
      </c>
      <c r="DR17" s="47">
        <f t="shared" si="108"/>
        <v>0</v>
      </c>
      <c r="DS17" s="47">
        <f t="shared" si="109"/>
        <v>0</v>
      </c>
      <c r="DT17" s="47">
        <f t="shared" si="110"/>
        <v>0</v>
      </c>
      <c r="DU17" s="47">
        <f t="shared" si="111"/>
        <v>0</v>
      </c>
      <c r="DV17" s="47">
        <f t="shared" si="112"/>
        <v>0</v>
      </c>
      <c r="DW17" s="47">
        <f t="shared" si="113"/>
        <v>0</v>
      </c>
      <c r="DX17" s="47">
        <f t="shared" si="114"/>
        <v>0</v>
      </c>
      <c r="DY17" s="47">
        <f t="shared" si="115"/>
        <v>0</v>
      </c>
      <c r="DZ17" s="47">
        <f t="shared" si="116"/>
        <v>0</v>
      </c>
      <c r="EA17" s="47">
        <f t="shared" si="117"/>
        <v>0</v>
      </c>
      <c r="EB17" s="47">
        <f t="shared" si="118"/>
        <v>0</v>
      </c>
      <c r="EC17" s="47">
        <f t="shared" si="119"/>
        <v>0</v>
      </c>
      <c r="ED17" s="47">
        <f t="shared" si="120"/>
        <v>0</v>
      </c>
      <c r="EE17" s="47">
        <f t="shared" si="121"/>
        <v>0</v>
      </c>
      <c r="EF17" s="47">
        <f t="shared" si="122"/>
        <v>0</v>
      </c>
      <c r="EG17" s="47">
        <f t="shared" si="123"/>
        <v>0</v>
      </c>
      <c r="EH17" s="47">
        <f t="shared" si="124"/>
        <v>0</v>
      </c>
      <c r="EI17" s="47">
        <f t="shared" si="125"/>
        <v>0</v>
      </c>
      <c r="EJ17" s="47">
        <f t="shared" si="126"/>
        <v>0</v>
      </c>
      <c r="EK17" s="47">
        <f t="shared" si="127"/>
        <v>0</v>
      </c>
      <c r="EL17" s="47">
        <f t="shared" si="128"/>
        <v>0</v>
      </c>
      <c r="EM17" s="47">
        <f t="shared" si="129"/>
        <v>0</v>
      </c>
      <c r="EN17" s="47">
        <f t="shared" si="130"/>
        <v>0</v>
      </c>
      <c r="EO17" s="47">
        <f t="shared" si="131"/>
        <v>0</v>
      </c>
      <c r="EP17" s="47">
        <f t="shared" si="132"/>
        <v>0</v>
      </c>
      <c r="EQ17" s="47">
        <f t="shared" si="133"/>
        <v>32</v>
      </c>
      <c r="ER17" s="47"/>
      <c r="ES17" s="47">
        <f t="shared" si="134"/>
        <v>10</v>
      </c>
      <c r="ET17" s="47">
        <f t="shared" si="135"/>
        <v>9</v>
      </c>
      <c r="EU17" s="47"/>
      <c r="EV17" s="47">
        <f t="shared" si="136"/>
        <v>9</v>
      </c>
      <c r="EW17" s="47" t="e">
        <f>IF(L17=#REF!,IF(J17&lt;#REF!,#REF!,FA17),#REF!)</f>
        <v>#REF!</v>
      </c>
      <c r="EX17" s="47" t="e">
        <f>IF(L17=#REF!,IF(J17&lt;#REF!,0,1))</f>
        <v>#REF!</v>
      </c>
      <c r="EY17" s="47" t="e">
        <f>IF(AND(EV17&gt;=21,EV17&lt;&gt;0),EV17,IF(L17&lt;#REF!,"СТОП",EW17+EX17))</f>
        <v>#REF!</v>
      </c>
      <c r="EZ17" s="47"/>
      <c r="FA17" s="47">
        <v>15</v>
      </c>
      <c r="FB17" s="47">
        <v>16</v>
      </c>
      <c r="FC17" s="47"/>
      <c r="FD17" s="49">
        <f t="shared" si="137"/>
        <v>0</v>
      </c>
      <c r="FE17" s="49">
        <f t="shared" si="138"/>
        <v>0</v>
      </c>
      <c r="FF17" s="49">
        <f t="shared" si="139"/>
        <v>0</v>
      </c>
      <c r="FG17" s="49">
        <f t="shared" si="140"/>
        <v>0</v>
      </c>
      <c r="FH17" s="49">
        <f t="shared" si="141"/>
        <v>0</v>
      </c>
      <c r="FI17" s="49">
        <f t="shared" si="142"/>
        <v>0</v>
      </c>
      <c r="FJ17" s="49">
        <f t="shared" si="143"/>
        <v>0</v>
      </c>
      <c r="FK17" s="49">
        <f t="shared" si="144"/>
        <v>0</v>
      </c>
      <c r="FL17" s="49">
        <f t="shared" si="145"/>
        <v>0</v>
      </c>
      <c r="FM17" s="49">
        <f t="shared" si="146"/>
        <v>11</v>
      </c>
      <c r="FN17" s="49">
        <f t="shared" si="147"/>
        <v>0</v>
      </c>
      <c r="FO17" s="49">
        <f t="shared" si="148"/>
        <v>0</v>
      </c>
      <c r="FP17" s="49">
        <f t="shared" si="149"/>
        <v>0</v>
      </c>
      <c r="FQ17" s="49">
        <f t="shared" si="150"/>
        <v>0</v>
      </c>
      <c r="FR17" s="49">
        <f t="shared" si="151"/>
        <v>0</v>
      </c>
      <c r="FS17" s="49">
        <f t="shared" si="152"/>
        <v>0</v>
      </c>
      <c r="FT17" s="49">
        <f t="shared" si="153"/>
        <v>0</v>
      </c>
      <c r="FU17" s="49">
        <f t="shared" si="154"/>
        <v>0</v>
      </c>
      <c r="FV17" s="49">
        <f t="shared" si="155"/>
        <v>0</v>
      </c>
      <c r="FW17" s="49">
        <f t="shared" si="156"/>
        <v>0</v>
      </c>
      <c r="FX17" s="49">
        <f t="shared" si="157"/>
        <v>0</v>
      </c>
      <c r="FY17" s="49">
        <f t="shared" si="158"/>
        <v>0</v>
      </c>
      <c r="FZ17" s="49">
        <f t="shared" si="159"/>
        <v>11</v>
      </c>
      <c r="GA17" s="49">
        <f t="shared" si="160"/>
        <v>0</v>
      </c>
      <c r="GB17" s="49">
        <f t="shared" si="161"/>
        <v>0</v>
      </c>
      <c r="GC17" s="49">
        <f t="shared" si="162"/>
        <v>0</v>
      </c>
      <c r="GD17" s="49">
        <f t="shared" si="163"/>
        <v>0</v>
      </c>
      <c r="GE17" s="49">
        <f t="shared" si="164"/>
        <v>0</v>
      </c>
      <c r="GF17" s="49">
        <f t="shared" si="165"/>
        <v>0</v>
      </c>
      <c r="GG17" s="49">
        <f t="shared" si="166"/>
        <v>0</v>
      </c>
      <c r="GH17" s="49">
        <f t="shared" si="167"/>
        <v>0</v>
      </c>
      <c r="GI17" s="49">
        <f t="shared" si="168"/>
        <v>12</v>
      </c>
      <c r="GJ17" s="49">
        <f t="shared" si="169"/>
        <v>0</v>
      </c>
      <c r="GK17" s="49">
        <f t="shared" si="170"/>
        <v>0</v>
      </c>
      <c r="GL17" s="49">
        <f t="shared" si="171"/>
        <v>0</v>
      </c>
      <c r="GM17" s="49">
        <f t="shared" si="172"/>
        <v>0</v>
      </c>
      <c r="GN17" s="49">
        <f t="shared" si="173"/>
        <v>0</v>
      </c>
      <c r="GO17" s="49">
        <f t="shared" si="174"/>
        <v>0</v>
      </c>
      <c r="GP17" s="49">
        <f t="shared" si="175"/>
        <v>0</v>
      </c>
      <c r="GQ17" s="49">
        <f t="shared" si="176"/>
        <v>0</v>
      </c>
      <c r="GR17" s="49">
        <f t="shared" si="177"/>
        <v>0</v>
      </c>
      <c r="GS17" s="49">
        <f t="shared" si="178"/>
        <v>0</v>
      </c>
      <c r="GT17" s="49">
        <f t="shared" si="179"/>
        <v>0</v>
      </c>
      <c r="GU17" s="49">
        <f t="shared" si="180"/>
        <v>0</v>
      </c>
      <c r="GV17" s="49">
        <f t="shared" si="181"/>
        <v>0</v>
      </c>
      <c r="GW17" s="49">
        <f t="shared" si="182"/>
        <v>12</v>
      </c>
      <c r="GX17" s="49">
        <f t="shared" si="183"/>
        <v>0</v>
      </c>
      <c r="GY17" s="49">
        <f t="shared" si="184"/>
        <v>0</v>
      </c>
      <c r="GZ17" s="49">
        <f t="shared" si="185"/>
        <v>0</v>
      </c>
      <c r="HA17" s="49">
        <f t="shared" si="186"/>
        <v>0</v>
      </c>
      <c r="HB17" s="49">
        <f t="shared" si="187"/>
        <v>0</v>
      </c>
      <c r="HC17" s="49">
        <f t="shared" si="188"/>
        <v>0</v>
      </c>
      <c r="HD17" s="49">
        <f t="shared" si="189"/>
        <v>0</v>
      </c>
      <c r="HE17" s="49">
        <f t="shared" si="190"/>
        <v>0</v>
      </c>
      <c r="HF17" s="49">
        <f t="shared" si="191"/>
        <v>0</v>
      </c>
      <c r="HG17" s="49">
        <f t="shared" si="192"/>
        <v>78</v>
      </c>
      <c r="HH17" s="49">
        <f t="shared" si="193"/>
        <v>0</v>
      </c>
      <c r="HI17" s="49">
        <f t="shared" si="194"/>
        <v>0</v>
      </c>
      <c r="HJ17" s="49">
        <f t="shared" si="195"/>
        <v>0</v>
      </c>
      <c r="HK17" s="49">
        <f t="shared" si="196"/>
        <v>0</v>
      </c>
      <c r="HL17" s="49">
        <f t="shared" si="197"/>
        <v>0</v>
      </c>
      <c r="HM17" s="49">
        <f t="shared" si="198"/>
        <v>0</v>
      </c>
      <c r="HN17" s="49">
        <f t="shared" si="199"/>
        <v>0</v>
      </c>
      <c r="HO17" s="49">
        <f t="shared" si="200"/>
        <v>0</v>
      </c>
      <c r="HP17" s="49">
        <f t="shared" si="201"/>
        <v>0</v>
      </c>
      <c r="HQ17" s="49">
        <f t="shared" si="202"/>
        <v>0</v>
      </c>
      <c r="HR17" s="49">
        <f t="shared" si="203"/>
        <v>0</v>
      </c>
      <c r="HS17" s="49">
        <f t="shared" si="204"/>
        <v>0</v>
      </c>
      <c r="HT17" s="49">
        <f t="shared" si="205"/>
        <v>78</v>
      </c>
      <c r="HU17" s="49">
        <f t="shared" si="206"/>
        <v>0</v>
      </c>
      <c r="HV17" s="49">
        <f t="shared" si="207"/>
        <v>0</v>
      </c>
      <c r="HW17" s="49">
        <f t="shared" si="208"/>
        <v>0</v>
      </c>
      <c r="HX17" s="49">
        <f t="shared" si="209"/>
        <v>0</v>
      </c>
      <c r="HY17" s="49">
        <f t="shared" si="210"/>
        <v>0</v>
      </c>
      <c r="HZ17" s="49">
        <f t="shared" si="211"/>
        <v>0</v>
      </c>
      <c r="IA17" s="49">
        <f t="shared" si="212"/>
        <v>0</v>
      </c>
      <c r="IB17" s="49">
        <f t="shared" si="213"/>
        <v>0</v>
      </c>
      <c r="IC17" s="49">
        <f t="shared" si="214"/>
        <v>80</v>
      </c>
      <c r="ID17" s="49">
        <f t="shared" si="215"/>
        <v>0</v>
      </c>
      <c r="IE17" s="49">
        <f t="shared" si="216"/>
        <v>0</v>
      </c>
      <c r="IF17" s="49">
        <f t="shared" si="217"/>
        <v>0</v>
      </c>
      <c r="IG17" s="49">
        <f t="shared" si="218"/>
        <v>0</v>
      </c>
      <c r="IH17" s="49">
        <f t="shared" si="219"/>
        <v>0</v>
      </c>
      <c r="II17" s="49">
        <f t="shared" si="220"/>
        <v>0</v>
      </c>
      <c r="IJ17" s="49">
        <f t="shared" si="221"/>
        <v>0</v>
      </c>
      <c r="IK17" s="49">
        <f t="shared" si="222"/>
        <v>0</v>
      </c>
      <c r="IL17" s="49">
        <f t="shared" si="223"/>
        <v>0</v>
      </c>
      <c r="IM17" s="49">
        <f t="shared" si="224"/>
        <v>0</v>
      </c>
      <c r="IN17" s="49">
        <f t="shared" si="225"/>
        <v>0</v>
      </c>
      <c r="IO17" s="49">
        <f t="shared" si="226"/>
        <v>0</v>
      </c>
      <c r="IP17" s="49">
        <f t="shared" si="227"/>
        <v>0</v>
      </c>
      <c r="IQ17" s="49">
        <f t="shared" si="228"/>
        <v>80</v>
      </c>
      <c r="IR17" s="47"/>
      <c r="IS17" s="47"/>
      <c r="IT17" s="47"/>
      <c r="IU17" s="47"/>
      <c r="IV17" s="47"/>
    </row>
    <row r="18" spans="1:256" s="3" customFormat="1" ht="99">
      <c r="A18" s="69">
        <v>9</v>
      </c>
      <c r="B18" s="78">
        <v>45</v>
      </c>
      <c r="C18" s="73" t="s">
        <v>53</v>
      </c>
      <c r="D18" s="86" t="s">
        <v>29</v>
      </c>
      <c r="E18" s="81" t="s">
        <v>47</v>
      </c>
      <c r="F18" s="68" t="s">
        <v>48</v>
      </c>
      <c r="G18" s="67" t="s">
        <v>40</v>
      </c>
      <c r="H18" s="53">
        <v>11</v>
      </c>
      <c r="I18" s="75">
        <v>10</v>
      </c>
      <c r="J18" s="51">
        <v>10</v>
      </c>
      <c r="K18" s="52">
        <v>11</v>
      </c>
      <c r="L18" s="50">
        <f t="shared" si="0"/>
        <v>21</v>
      </c>
      <c r="M18" s="46">
        <f t="shared" si="1"/>
        <v>21</v>
      </c>
      <c r="N18" s="47"/>
      <c r="O18" s="48"/>
      <c r="P18" s="47">
        <f t="shared" si="2"/>
        <v>0</v>
      </c>
      <c r="Q18" s="47">
        <f t="shared" si="3"/>
        <v>0</v>
      </c>
      <c r="R18" s="47">
        <f t="shared" si="4"/>
        <v>0</v>
      </c>
      <c r="S18" s="47">
        <f t="shared" si="5"/>
        <v>0</v>
      </c>
      <c r="T18" s="47">
        <f t="shared" si="6"/>
        <v>0</v>
      </c>
      <c r="U18" s="47">
        <f t="shared" si="7"/>
        <v>0</v>
      </c>
      <c r="V18" s="47">
        <f t="shared" si="8"/>
        <v>0</v>
      </c>
      <c r="W18" s="47">
        <f t="shared" si="9"/>
        <v>0</v>
      </c>
      <c r="X18" s="47">
        <f t="shared" si="10"/>
        <v>0</v>
      </c>
      <c r="Y18" s="47">
        <f t="shared" si="11"/>
        <v>0</v>
      </c>
      <c r="Z18" s="47">
        <f t="shared" si="12"/>
        <v>10</v>
      </c>
      <c r="AA18" s="47">
        <f t="shared" si="13"/>
        <v>0</v>
      </c>
      <c r="AB18" s="47">
        <f t="shared" si="14"/>
        <v>0</v>
      </c>
      <c r="AC18" s="47">
        <f t="shared" si="15"/>
        <v>0</v>
      </c>
      <c r="AD18" s="47">
        <f t="shared" si="16"/>
        <v>0</v>
      </c>
      <c r="AE18" s="47">
        <f t="shared" si="17"/>
        <v>0</v>
      </c>
      <c r="AF18" s="47">
        <f t="shared" si="18"/>
        <v>0</v>
      </c>
      <c r="AG18" s="47">
        <f t="shared" si="19"/>
        <v>0</v>
      </c>
      <c r="AH18" s="47">
        <f t="shared" si="20"/>
        <v>0</v>
      </c>
      <c r="AI18" s="47">
        <f t="shared" si="21"/>
        <v>0</v>
      </c>
      <c r="AJ18" s="47">
        <f t="shared" si="22"/>
        <v>0</v>
      </c>
      <c r="AK18" s="47">
        <f t="shared" si="23"/>
        <v>0</v>
      </c>
      <c r="AL18" s="47">
        <f t="shared" si="24"/>
        <v>10</v>
      </c>
      <c r="AM18" s="47">
        <f t="shared" si="25"/>
        <v>0</v>
      </c>
      <c r="AN18" s="47">
        <f t="shared" si="26"/>
        <v>0</v>
      </c>
      <c r="AO18" s="47">
        <f t="shared" si="27"/>
        <v>0</v>
      </c>
      <c r="AP18" s="47">
        <f t="shared" si="28"/>
        <v>0</v>
      </c>
      <c r="AQ18" s="47">
        <f t="shared" si="29"/>
        <v>0</v>
      </c>
      <c r="AR18" s="47">
        <f t="shared" si="30"/>
        <v>0</v>
      </c>
      <c r="AS18" s="47">
        <f t="shared" si="31"/>
        <v>0</v>
      </c>
      <c r="AT18" s="47">
        <f t="shared" si="32"/>
        <v>0</v>
      </c>
      <c r="AU18" s="47">
        <f t="shared" si="33"/>
        <v>0</v>
      </c>
      <c r="AV18" s="47">
        <f t="shared" si="34"/>
        <v>11</v>
      </c>
      <c r="AW18" s="47">
        <f t="shared" si="35"/>
        <v>0</v>
      </c>
      <c r="AX18" s="47">
        <f t="shared" si="36"/>
        <v>0</v>
      </c>
      <c r="AY18" s="47">
        <f t="shared" si="37"/>
        <v>0</v>
      </c>
      <c r="AZ18" s="47">
        <f t="shared" si="38"/>
        <v>0</v>
      </c>
      <c r="BA18" s="47">
        <f t="shared" si="39"/>
        <v>0</v>
      </c>
      <c r="BB18" s="47">
        <f t="shared" si="40"/>
        <v>0</v>
      </c>
      <c r="BC18" s="47">
        <f t="shared" si="41"/>
        <v>0</v>
      </c>
      <c r="BD18" s="47">
        <f t="shared" si="42"/>
        <v>0</v>
      </c>
      <c r="BE18" s="47">
        <f t="shared" si="43"/>
        <v>0</v>
      </c>
      <c r="BF18" s="47">
        <f t="shared" si="44"/>
        <v>0</v>
      </c>
      <c r="BG18" s="47">
        <f t="shared" si="45"/>
        <v>0</v>
      </c>
      <c r="BH18" s="47">
        <f t="shared" si="46"/>
        <v>0</v>
      </c>
      <c r="BI18" s="47">
        <f t="shared" si="47"/>
        <v>11</v>
      </c>
      <c r="BJ18" s="47">
        <f t="shared" si="48"/>
        <v>0</v>
      </c>
      <c r="BK18" s="47">
        <f t="shared" si="49"/>
        <v>0</v>
      </c>
      <c r="BL18" s="47">
        <f t="shared" si="50"/>
        <v>0</v>
      </c>
      <c r="BM18" s="47">
        <f t="shared" si="51"/>
        <v>0</v>
      </c>
      <c r="BN18" s="47">
        <f t="shared" si="52"/>
        <v>0</v>
      </c>
      <c r="BO18" s="47">
        <f t="shared" si="53"/>
        <v>0</v>
      </c>
      <c r="BP18" s="47">
        <f t="shared" si="54"/>
        <v>0</v>
      </c>
      <c r="BQ18" s="47">
        <f t="shared" si="55"/>
        <v>0</v>
      </c>
      <c r="BR18" s="47">
        <f t="shared" si="56"/>
        <v>0</v>
      </c>
      <c r="BS18" s="47">
        <f t="shared" si="57"/>
        <v>0</v>
      </c>
      <c r="BT18" s="47">
        <f t="shared" si="58"/>
        <v>30</v>
      </c>
      <c r="BU18" s="47">
        <f t="shared" si="59"/>
        <v>0</v>
      </c>
      <c r="BV18" s="47">
        <f t="shared" si="60"/>
        <v>0</v>
      </c>
      <c r="BW18" s="47">
        <f t="shared" si="61"/>
        <v>0</v>
      </c>
      <c r="BX18" s="47">
        <f t="shared" si="62"/>
        <v>0</v>
      </c>
      <c r="BY18" s="47">
        <f t="shared" si="63"/>
        <v>0</v>
      </c>
      <c r="BZ18" s="47">
        <f t="shared" si="64"/>
        <v>0</v>
      </c>
      <c r="CA18" s="47">
        <f t="shared" si="65"/>
        <v>0</v>
      </c>
      <c r="CB18" s="47">
        <f t="shared" si="66"/>
        <v>0</v>
      </c>
      <c r="CC18" s="47">
        <f t="shared" si="67"/>
        <v>0</v>
      </c>
      <c r="CD18" s="47">
        <f t="shared" si="68"/>
        <v>0</v>
      </c>
      <c r="CE18" s="47">
        <f t="shared" si="69"/>
        <v>0</v>
      </c>
      <c r="CF18" s="47">
        <f t="shared" si="70"/>
        <v>0</v>
      </c>
      <c r="CG18" s="47">
        <f t="shared" si="71"/>
        <v>0</v>
      </c>
      <c r="CH18" s="47">
        <f t="shared" si="72"/>
        <v>0</v>
      </c>
      <c r="CI18" s="47">
        <f t="shared" si="73"/>
        <v>0</v>
      </c>
      <c r="CJ18" s="47">
        <f t="shared" si="74"/>
        <v>0</v>
      </c>
      <c r="CK18" s="47">
        <f t="shared" si="75"/>
        <v>0</v>
      </c>
      <c r="CL18" s="47">
        <f t="shared" si="76"/>
        <v>0</v>
      </c>
      <c r="CM18" s="47">
        <f t="shared" si="77"/>
        <v>0</v>
      </c>
      <c r="CN18" s="47">
        <f t="shared" si="78"/>
        <v>0</v>
      </c>
      <c r="CO18" s="47">
        <f t="shared" si="79"/>
        <v>0</v>
      </c>
      <c r="CP18" s="47">
        <f t="shared" si="80"/>
        <v>0</v>
      </c>
      <c r="CQ18" s="47">
        <f t="shared" si="81"/>
        <v>0</v>
      </c>
      <c r="CR18" s="47">
        <f t="shared" si="82"/>
        <v>0</v>
      </c>
      <c r="CS18" s="47">
        <f t="shared" si="83"/>
        <v>0</v>
      </c>
      <c r="CT18" s="47">
        <f t="shared" si="84"/>
        <v>0</v>
      </c>
      <c r="CU18" s="47">
        <f t="shared" si="85"/>
        <v>0</v>
      </c>
      <c r="CV18" s="47">
        <f t="shared" si="86"/>
        <v>0</v>
      </c>
      <c r="CW18" s="47">
        <f t="shared" si="87"/>
        <v>0</v>
      </c>
      <c r="CX18" s="47">
        <f t="shared" si="88"/>
        <v>0</v>
      </c>
      <c r="CY18" s="47">
        <f t="shared" si="89"/>
        <v>0</v>
      </c>
      <c r="CZ18" s="47">
        <f t="shared" si="90"/>
        <v>30</v>
      </c>
      <c r="DA18" s="47">
        <f t="shared" si="91"/>
        <v>0</v>
      </c>
      <c r="DB18" s="47">
        <f t="shared" si="92"/>
        <v>0</v>
      </c>
      <c r="DC18" s="47">
        <f t="shared" si="93"/>
        <v>0</v>
      </c>
      <c r="DD18" s="47">
        <f t="shared" si="94"/>
        <v>0</v>
      </c>
      <c r="DE18" s="47">
        <f t="shared" si="95"/>
        <v>0</v>
      </c>
      <c r="DF18" s="47">
        <f t="shared" si="96"/>
        <v>0</v>
      </c>
      <c r="DG18" s="47">
        <f t="shared" si="97"/>
        <v>0</v>
      </c>
      <c r="DH18" s="47">
        <f t="shared" si="98"/>
        <v>0</v>
      </c>
      <c r="DI18" s="47">
        <f t="shared" si="99"/>
        <v>0</v>
      </c>
      <c r="DJ18" s="47">
        <f t="shared" si="100"/>
        <v>31</v>
      </c>
      <c r="DK18" s="47">
        <f t="shared" si="101"/>
        <v>0</v>
      </c>
      <c r="DL18" s="47">
        <f t="shared" si="102"/>
        <v>0</v>
      </c>
      <c r="DM18" s="47">
        <f t="shared" si="103"/>
        <v>0</v>
      </c>
      <c r="DN18" s="47">
        <f t="shared" si="104"/>
        <v>0</v>
      </c>
      <c r="DO18" s="47">
        <f t="shared" si="105"/>
        <v>0</v>
      </c>
      <c r="DP18" s="47">
        <f t="shared" si="106"/>
        <v>0</v>
      </c>
      <c r="DQ18" s="47">
        <f t="shared" si="107"/>
        <v>0</v>
      </c>
      <c r="DR18" s="47">
        <f t="shared" si="108"/>
        <v>0</v>
      </c>
      <c r="DS18" s="47">
        <f t="shared" si="109"/>
        <v>0</v>
      </c>
      <c r="DT18" s="47">
        <f t="shared" si="110"/>
        <v>0</v>
      </c>
      <c r="DU18" s="47">
        <f t="shared" si="111"/>
        <v>0</v>
      </c>
      <c r="DV18" s="47">
        <f t="shared" si="112"/>
        <v>0</v>
      </c>
      <c r="DW18" s="47">
        <f t="shared" si="113"/>
        <v>0</v>
      </c>
      <c r="DX18" s="47">
        <f t="shared" si="114"/>
        <v>0</v>
      </c>
      <c r="DY18" s="47">
        <f t="shared" si="115"/>
        <v>0</v>
      </c>
      <c r="DZ18" s="47">
        <f t="shared" si="116"/>
        <v>0</v>
      </c>
      <c r="EA18" s="47">
        <f t="shared" si="117"/>
        <v>0</v>
      </c>
      <c r="EB18" s="47">
        <f t="shared" si="118"/>
        <v>0</v>
      </c>
      <c r="EC18" s="47">
        <f t="shared" si="119"/>
        <v>0</v>
      </c>
      <c r="ED18" s="47">
        <f t="shared" si="120"/>
        <v>0</v>
      </c>
      <c r="EE18" s="47">
        <f t="shared" si="121"/>
        <v>0</v>
      </c>
      <c r="EF18" s="47">
        <f t="shared" si="122"/>
        <v>0</v>
      </c>
      <c r="EG18" s="47">
        <f t="shared" si="123"/>
        <v>0</v>
      </c>
      <c r="EH18" s="47">
        <f t="shared" si="124"/>
        <v>0</v>
      </c>
      <c r="EI18" s="47">
        <f t="shared" si="125"/>
        <v>0</v>
      </c>
      <c r="EJ18" s="47">
        <f t="shared" si="126"/>
        <v>0</v>
      </c>
      <c r="EK18" s="47">
        <f t="shared" si="127"/>
        <v>0</v>
      </c>
      <c r="EL18" s="47">
        <f t="shared" si="128"/>
        <v>0</v>
      </c>
      <c r="EM18" s="47">
        <f t="shared" si="129"/>
        <v>0</v>
      </c>
      <c r="EN18" s="47">
        <f t="shared" si="130"/>
        <v>0</v>
      </c>
      <c r="EO18" s="47">
        <f t="shared" si="131"/>
        <v>0</v>
      </c>
      <c r="EP18" s="47">
        <f t="shared" si="132"/>
        <v>0</v>
      </c>
      <c r="EQ18" s="47">
        <f t="shared" si="133"/>
        <v>31</v>
      </c>
      <c r="ER18" s="47"/>
      <c r="ES18" s="47">
        <f t="shared" si="134"/>
        <v>11</v>
      </c>
      <c r="ET18" s="47">
        <f t="shared" si="135"/>
        <v>10</v>
      </c>
      <c r="EU18" s="47"/>
      <c r="EV18" s="47">
        <f t="shared" si="136"/>
        <v>10</v>
      </c>
      <c r="EW18" s="47" t="e">
        <f>IF(L18=#REF!,IF(J18&lt;#REF!,#REF!,FA18),#REF!)</f>
        <v>#REF!</v>
      </c>
      <c r="EX18" s="47" t="e">
        <f>IF(L18=#REF!,IF(J18&lt;#REF!,0,1))</f>
        <v>#REF!</v>
      </c>
      <c r="EY18" s="47" t="e">
        <f>IF(AND(EV18&gt;=21,EV18&lt;&gt;0),EV18,IF(L18&lt;#REF!,"СТОП",EW18+EX18))</f>
        <v>#REF!</v>
      </c>
      <c r="EZ18" s="47"/>
      <c r="FA18" s="47">
        <v>15</v>
      </c>
      <c r="FB18" s="47">
        <v>16</v>
      </c>
      <c r="FC18" s="47"/>
      <c r="FD18" s="49">
        <f t="shared" si="137"/>
        <v>0</v>
      </c>
      <c r="FE18" s="49">
        <f t="shared" si="138"/>
        <v>0</v>
      </c>
      <c r="FF18" s="49">
        <f t="shared" si="139"/>
        <v>0</v>
      </c>
      <c r="FG18" s="49">
        <f t="shared" si="140"/>
        <v>0</v>
      </c>
      <c r="FH18" s="49">
        <f t="shared" si="141"/>
        <v>0</v>
      </c>
      <c r="FI18" s="49">
        <f t="shared" si="142"/>
        <v>0</v>
      </c>
      <c r="FJ18" s="49">
        <f t="shared" si="143"/>
        <v>0</v>
      </c>
      <c r="FK18" s="49">
        <f t="shared" si="144"/>
        <v>0</v>
      </c>
      <c r="FL18" s="49">
        <f t="shared" si="145"/>
        <v>0</v>
      </c>
      <c r="FM18" s="49">
        <f t="shared" si="146"/>
        <v>0</v>
      </c>
      <c r="FN18" s="49">
        <f t="shared" si="147"/>
        <v>10</v>
      </c>
      <c r="FO18" s="49">
        <f t="shared" si="148"/>
        <v>0</v>
      </c>
      <c r="FP18" s="49">
        <f t="shared" si="149"/>
        <v>0</v>
      </c>
      <c r="FQ18" s="49">
        <f t="shared" si="150"/>
        <v>0</v>
      </c>
      <c r="FR18" s="49">
        <f t="shared" si="151"/>
        <v>0</v>
      </c>
      <c r="FS18" s="49">
        <f t="shared" si="152"/>
        <v>0</v>
      </c>
      <c r="FT18" s="49">
        <f t="shared" si="153"/>
        <v>0</v>
      </c>
      <c r="FU18" s="49">
        <f t="shared" si="154"/>
        <v>0</v>
      </c>
      <c r="FV18" s="49">
        <f t="shared" si="155"/>
        <v>0</v>
      </c>
      <c r="FW18" s="49">
        <f t="shared" si="156"/>
        <v>0</v>
      </c>
      <c r="FX18" s="49">
        <f t="shared" si="157"/>
        <v>0</v>
      </c>
      <c r="FY18" s="49">
        <f t="shared" si="158"/>
        <v>0</v>
      </c>
      <c r="FZ18" s="49">
        <f t="shared" si="159"/>
        <v>10</v>
      </c>
      <c r="GA18" s="49">
        <f t="shared" si="160"/>
        <v>0</v>
      </c>
      <c r="GB18" s="49">
        <f t="shared" si="161"/>
        <v>0</v>
      </c>
      <c r="GC18" s="49">
        <f t="shared" si="162"/>
        <v>0</v>
      </c>
      <c r="GD18" s="49">
        <f t="shared" si="163"/>
        <v>0</v>
      </c>
      <c r="GE18" s="49">
        <f t="shared" si="164"/>
        <v>0</v>
      </c>
      <c r="GF18" s="49">
        <f t="shared" si="165"/>
        <v>0</v>
      </c>
      <c r="GG18" s="49">
        <f t="shared" si="166"/>
        <v>0</v>
      </c>
      <c r="GH18" s="49">
        <f t="shared" si="167"/>
        <v>0</v>
      </c>
      <c r="GI18" s="49">
        <f t="shared" si="168"/>
        <v>0</v>
      </c>
      <c r="GJ18" s="49">
        <f t="shared" si="169"/>
        <v>11</v>
      </c>
      <c r="GK18" s="49">
        <f t="shared" si="170"/>
        <v>0</v>
      </c>
      <c r="GL18" s="49">
        <f t="shared" si="171"/>
        <v>0</v>
      </c>
      <c r="GM18" s="49">
        <f t="shared" si="172"/>
        <v>0</v>
      </c>
      <c r="GN18" s="49">
        <f t="shared" si="173"/>
        <v>0</v>
      </c>
      <c r="GO18" s="49">
        <f t="shared" si="174"/>
        <v>0</v>
      </c>
      <c r="GP18" s="49">
        <f t="shared" si="175"/>
        <v>0</v>
      </c>
      <c r="GQ18" s="49">
        <f t="shared" si="176"/>
        <v>0</v>
      </c>
      <c r="GR18" s="49">
        <f t="shared" si="177"/>
        <v>0</v>
      </c>
      <c r="GS18" s="49">
        <f t="shared" si="178"/>
        <v>0</v>
      </c>
      <c r="GT18" s="49">
        <f t="shared" si="179"/>
        <v>0</v>
      </c>
      <c r="GU18" s="49">
        <f t="shared" si="180"/>
        <v>0</v>
      </c>
      <c r="GV18" s="49">
        <f t="shared" si="181"/>
        <v>0</v>
      </c>
      <c r="GW18" s="49">
        <f t="shared" si="182"/>
        <v>11</v>
      </c>
      <c r="GX18" s="49">
        <f t="shared" si="183"/>
        <v>0</v>
      </c>
      <c r="GY18" s="49">
        <f t="shared" si="184"/>
        <v>0</v>
      </c>
      <c r="GZ18" s="49">
        <f t="shared" si="185"/>
        <v>0</v>
      </c>
      <c r="HA18" s="49">
        <f t="shared" si="186"/>
        <v>0</v>
      </c>
      <c r="HB18" s="49">
        <f t="shared" si="187"/>
        <v>0</v>
      </c>
      <c r="HC18" s="49">
        <f t="shared" si="188"/>
        <v>0</v>
      </c>
      <c r="HD18" s="49">
        <f t="shared" si="189"/>
        <v>0</v>
      </c>
      <c r="HE18" s="49">
        <f t="shared" si="190"/>
        <v>0</v>
      </c>
      <c r="HF18" s="49">
        <f t="shared" si="191"/>
        <v>0</v>
      </c>
      <c r="HG18" s="49">
        <f t="shared" si="192"/>
        <v>0</v>
      </c>
      <c r="HH18" s="49">
        <f t="shared" si="193"/>
        <v>75</v>
      </c>
      <c r="HI18" s="49">
        <f t="shared" si="194"/>
        <v>0</v>
      </c>
      <c r="HJ18" s="49">
        <f t="shared" si="195"/>
        <v>0</v>
      </c>
      <c r="HK18" s="49">
        <f t="shared" si="196"/>
        <v>0</v>
      </c>
      <c r="HL18" s="49">
        <f t="shared" si="197"/>
        <v>0</v>
      </c>
      <c r="HM18" s="49">
        <f t="shared" si="198"/>
        <v>0</v>
      </c>
      <c r="HN18" s="49">
        <f t="shared" si="199"/>
        <v>0</v>
      </c>
      <c r="HO18" s="49">
        <f t="shared" si="200"/>
        <v>0</v>
      </c>
      <c r="HP18" s="49">
        <f t="shared" si="201"/>
        <v>0</v>
      </c>
      <c r="HQ18" s="49">
        <f t="shared" si="202"/>
        <v>0</v>
      </c>
      <c r="HR18" s="49">
        <f t="shared" si="203"/>
        <v>0</v>
      </c>
      <c r="HS18" s="49">
        <f t="shared" si="204"/>
        <v>0</v>
      </c>
      <c r="HT18" s="49">
        <f t="shared" si="205"/>
        <v>75</v>
      </c>
      <c r="HU18" s="49">
        <f t="shared" si="206"/>
        <v>0</v>
      </c>
      <c r="HV18" s="49">
        <f t="shared" si="207"/>
        <v>0</v>
      </c>
      <c r="HW18" s="49">
        <f t="shared" si="208"/>
        <v>0</v>
      </c>
      <c r="HX18" s="49">
        <f t="shared" si="209"/>
        <v>0</v>
      </c>
      <c r="HY18" s="49">
        <f t="shared" si="210"/>
        <v>0</v>
      </c>
      <c r="HZ18" s="49">
        <f t="shared" si="211"/>
        <v>0</v>
      </c>
      <c r="IA18" s="49">
        <f t="shared" si="212"/>
        <v>0</v>
      </c>
      <c r="IB18" s="49">
        <f t="shared" si="213"/>
        <v>0</v>
      </c>
      <c r="IC18" s="49">
        <f t="shared" si="214"/>
        <v>0</v>
      </c>
      <c r="ID18" s="49">
        <f t="shared" si="215"/>
        <v>78</v>
      </c>
      <c r="IE18" s="49">
        <f t="shared" si="216"/>
        <v>0</v>
      </c>
      <c r="IF18" s="49">
        <f t="shared" si="217"/>
        <v>0</v>
      </c>
      <c r="IG18" s="49">
        <f t="shared" si="218"/>
        <v>0</v>
      </c>
      <c r="IH18" s="49">
        <f t="shared" si="219"/>
        <v>0</v>
      </c>
      <c r="II18" s="49">
        <f t="shared" si="220"/>
        <v>0</v>
      </c>
      <c r="IJ18" s="49">
        <f t="shared" si="221"/>
        <v>0</v>
      </c>
      <c r="IK18" s="49">
        <f t="shared" si="222"/>
        <v>0</v>
      </c>
      <c r="IL18" s="49">
        <f t="shared" si="223"/>
        <v>0</v>
      </c>
      <c r="IM18" s="49">
        <f t="shared" si="224"/>
        <v>0</v>
      </c>
      <c r="IN18" s="49">
        <f t="shared" si="225"/>
        <v>0</v>
      </c>
      <c r="IO18" s="49">
        <f t="shared" si="226"/>
        <v>0</v>
      </c>
      <c r="IP18" s="49">
        <f t="shared" si="227"/>
        <v>0</v>
      </c>
      <c r="IQ18" s="49">
        <f t="shared" si="228"/>
        <v>78</v>
      </c>
      <c r="IR18" s="47"/>
      <c r="IS18" s="47"/>
      <c r="IT18" s="47"/>
      <c r="IU18" s="47"/>
      <c r="IV18" s="47"/>
    </row>
    <row r="19" spans="1:256" s="3" customFormat="1" ht="99">
      <c r="A19" s="69">
        <v>10</v>
      </c>
      <c r="B19" s="90">
        <v>213</v>
      </c>
      <c r="C19" s="91" t="s">
        <v>68</v>
      </c>
      <c r="D19" s="86" t="s">
        <v>29</v>
      </c>
      <c r="E19" s="82" t="s">
        <v>43</v>
      </c>
      <c r="F19" s="70" t="s">
        <v>37</v>
      </c>
      <c r="G19" s="69" t="s">
        <v>39</v>
      </c>
      <c r="H19" s="53">
        <v>5</v>
      </c>
      <c r="I19" s="75">
        <v>16</v>
      </c>
      <c r="J19" s="51" t="s">
        <v>42</v>
      </c>
      <c r="K19" s="52">
        <v>0</v>
      </c>
      <c r="L19" s="50">
        <f t="shared" si="0"/>
        <v>16</v>
      </c>
      <c r="M19" s="46">
        <f>I19+K19</f>
        <v>16</v>
      </c>
      <c r="N19" s="47"/>
      <c r="O19" s="48"/>
      <c r="P19" s="47">
        <f>IF(H19=1,25,0)</f>
        <v>0</v>
      </c>
      <c r="Q19" s="47">
        <f>IF(H19=2,22,0)</f>
        <v>0</v>
      </c>
      <c r="R19" s="47">
        <f>IF(H19=3,20,0)</f>
        <v>0</v>
      </c>
      <c r="S19" s="47">
        <f>IF(H19=4,18,0)</f>
        <v>0</v>
      </c>
      <c r="T19" s="47">
        <f>IF(H19=5,16,0)</f>
        <v>16</v>
      </c>
      <c r="U19" s="47">
        <f>IF(H19=6,15,0)</f>
        <v>0</v>
      </c>
      <c r="V19" s="47">
        <f>IF(H19=7,14,0)</f>
        <v>0</v>
      </c>
      <c r="W19" s="47">
        <f>IF(H19=8,13,0)</f>
        <v>0</v>
      </c>
      <c r="X19" s="47">
        <f>IF(H19=9,12,0)</f>
        <v>0</v>
      </c>
      <c r="Y19" s="47">
        <f>IF(H19=10,11,0)</f>
        <v>0</v>
      </c>
      <c r="Z19" s="47">
        <f>IF(H19=11,10,0)</f>
        <v>0</v>
      </c>
      <c r="AA19" s="47">
        <f>IF(H19=12,9,0)</f>
        <v>0</v>
      </c>
      <c r="AB19" s="47">
        <f>IF(H19=13,8,0)</f>
        <v>0</v>
      </c>
      <c r="AC19" s="47">
        <f>IF(H19=14,7,0)</f>
        <v>0</v>
      </c>
      <c r="AD19" s="47">
        <f>IF(H19=15,6,0)</f>
        <v>0</v>
      </c>
      <c r="AE19" s="47">
        <f>IF(H19=16,5,0)</f>
        <v>0</v>
      </c>
      <c r="AF19" s="47">
        <f>IF(H19=17,4,0)</f>
        <v>0</v>
      </c>
      <c r="AG19" s="47">
        <f>IF(H19=18,3,0)</f>
        <v>0</v>
      </c>
      <c r="AH19" s="47">
        <f>IF(H19=19,2,0)</f>
        <v>0</v>
      </c>
      <c r="AI19" s="47">
        <f>IF(H19=20,1,0)</f>
        <v>0</v>
      </c>
      <c r="AJ19" s="47">
        <f>IF(H19&gt;20,0,0)</f>
        <v>0</v>
      </c>
      <c r="AK19" s="47">
        <f>IF(H19="сх",0,0)</f>
        <v>0</v>
      </c>
      <c r="AL19" s="47">
        <f>SUM(P19:AJ19)</f>
        <v>16</v>
      </c>
      <c r="AM19" s="47">
        <f>IF(J19=1,25,0)</f>
        <v>0</v>
      </c>
      <c r="AN19" s="47">
        <f>IF(J19=2,22,0)</f>
        <v>0</v>
      </c>
      <c r="AO19" s="47">
        <f>IF(J19=3,20,0)</f>
        <v>0</v>
      </c>
      <c r="AP19" s="47">
        <f>IF(J19=4,18,0)</f>
        <v>0</v>
      </c>
      <c r="AQ19" s="47">
        <f>IF(J19=5,16,0)</f>
        <v>0</v>
      </c>
      <c r="AR19" s="47">
        <f>IF(J19=6,15,0)</f>
        <v>0</v>
      </c>
      <c r="AS19" s="47">
        <f>IF(J19=7,14,0)</f>
        <v>0</v>
      </c>
      <c r="AT19" s="47">
        <f>IF(J19=8,13,0)</f>
        <v>0</v>
      </c>
      <c r="AU19" s="47">
        <f>IF(J19=9,12,0)</f>
        <v>0</v>
      </c>
      <c r="AV19" s="47">
        <f>IF(J19=10,11,0)</f>
        <v>0</v>
      </c>
      <c r="AW19" s="47">
        <f>IF(J19=11,10,0)</f>
        <v>0</v>
      </c>
      <c r="AX19" s="47">
        <f>IF(J19=12,9,0)</f>
        <v>0</v>
      </c>
      <c r="AY19" s="47">
        <f>IF(J19=13,8,0)</f>
        <v>0</v>
      </c>
      <c r="AZ19" s="47">
        <f>IF(J19=14,7,0)</f>
        <v>0</v>
      </c>
      <c r="BA19" s="47">
        <f>IF(J19=15,6,0)</f>
        <v>0</v>
      </c>
      <c r="BB19" s="47">
        <f>IF(J19=16,5,0)</f>
        <v>0</v>
      </c>
      <c r="BC19" s="47">
        <f>IF(J19=17,4,0)</f>
        <v>0</v>
      </c>
      <c r="BD19" s="47">
        <f>IF(J19=18,3,0)</f>
        <v>0</v>
      </c>
      <c r="BE19" s="47">
        <f>IF(J19=19,2,0)</f>
        <v>0</v>
      </c>
      <c r="BF19" s="47">
        <f>IF(J19=20,1,0)</f>
        <v>0</v>
      </c>
      <c r="BG19" s="47">
        <f>IF(J19&gt;20,0,0)</f>
        <v>0</v>
      </c>
      <c r="BH19" s="47">
        <f>IF(J19="сх",0,0)</f>
        <v>0</v>
      </c>
      <c r="BI19" s="47">
        <f>SUM(AM19:BG19)</f>
        <v>0</v>
      </c>
      <c r="BJ19" s="47">
        <f>IF(H19=1,45,0)</f>
        <v>0</v>
      </c>
      <c r="BK19" s="47">
        <f>IF(H19=2,42,0)</f>
        <v>0</v>
      </c>
      <c r="BL19" s="47">
        <f>IF(H19=3,40,0)</f>
        <v>0</v>
      </c>
      <c r="BM19" s="47">
        <f>IF(H19=4,38,0)</f>
        <v>0</v>
      </c>
      <c r="BN19" s="47">
        <f>IF(H19=5,36,0)</f>
        <v>36</v>
      </c>
      <c r="BO19" s="47">
        <f>IF(H19=6,35,0)</f>
        <v>0</v>
      </c>
      <c r="BP19" s="47">
        <f>IF(H19=7,34,0)</f>
        <v>0</v>
      </c>
      <c r="BQ19" s="47">
        <f>IF(H19=8,33,0)</f>
        <v>0</v>
      </c>
      <c r="BR19" s="47">
        <f>IF(H19=9,32,0)</f>
        <v>0</v>
      </c>
      <c r="BS19" s="47">
        <f>IF(H19=10,31,0)</f>
        <v>0</v>
      </c>
      <c r="BT19" s="47">
        <f>IF(H19=11,30,0)</f>
        <v>0</v>
      </c>
      <c r="BU19" s="47">
        <f>IF(H19=12,29,0)</f>
        <v>0</v>
      </c>
      <c r="BV19" s="47">
        <f>IF(H19=13,28,0)</f>
        <v>0</v>
      </c>
      <c r="BW19" s="47">
        <f>IF(H19=14,27,0)</f>
        <v>0</v>
      </c>
      <c r="BX19" s="47">
        <f>IF(H19=15,26,0)</f>
        <v>0</v>
      </c>
      <c r="BY19" s="47">
        <f>IF(H19=16,25,0)</f>
        <v>0</v>
      </c>
      <c r="BZ19" s="47">
        <f>IF(H19=17,24,0)</f>
        <v>0</v>
      </c>
      <c r="CA19" s="47">
        <f>IF(H19=18,23,0)</f>
        <v>0</v>
      </c>
      <c r="CB19" s="47">
        <f>IF(H19=19,22,0)</f>
        <v>0</v>
      </c>
      <c r="CC19" s="47">
        <f>IF(H19=20,21,0)</f>
        <v>0</v>
      </c>
      <c r="CD19" s="47">
        <f>IF(H19=21,20,0)</f>
        <v>0</v>
      </c>
      <c r="CE19" s="47">
        <f>IF(H19=22,19,0)</f>
        <v>0</v>
      </c>
      <c r="CF19" s="47">
        <f>IF(H19=23,18,0)</f>
        <v>0</v>
      </c>
      <c r="CG19" s="47">
        <f>IF(H19=24,17,0)</f>
        <v>0</v>
      </c>
      <c r="CH19" s="47">
        <f>IF(H19=25,16,0)</f>
        <v>0</v>
      </c>
      <c r="CI19" s="47">
        <f>IF(H19=26,15,0)</f>
        <v>0</v>
      </c>
      <c r="CJ19" s="47">
        <f>IF(H19=27,14,0)</f>
        <v>0</v>
      </c>
      <c r="CK19" s="47">
        <f>IF(H19=28,13,0)</f>
        <v>0</v>
      </c>
      <c r="CL19" s="47">
        <f>IF(H19=29,12,0)</f>
        <v>0</v>
      </c>
      <c r="CM19" s="47">
        <f>IF(H19=30,11,0)</f>
        <v>0</v>
      </c>
      <c r="CN19" s="47">
        <f>IF(H19=31,10,0)</f>
        <v>0</v>
      </c>
      <c r="CO19" s="47">
        <f>IF(H19=32,9,0)</f>
        <v>0</v>
      </c>
      <c r="CP19" s="47">
        <f>IF(H19=33,8,0)</f>
        <v>0</v>
      </c>
      <c r="CQ19" s="47">
        <f>IF(H19=34,7,0)</f>
        <v>0</v>
      </c>
      <c r="CR19" s="47">
        <f>IF(H19=35,6,0)</f>
        <v>0</v>
      </c>
      <c r="CS19" s="47">
        <f>IF(H19=36,5,0)</f>
        <v>0</v>
      </c>
      <c r="CT19" s="47">
        <f>IF(H19=37,4,0)</f>
        <v>0</v>
      </c>
      <c r="CU19" s="47">
        <f>IF(H19=38,3,0)</f>
        <v>0</v>
      </c>
      <c r="CV19" s="47">
        <f>IF(H19=39,2,0)</f>
        <v>0</v>
      </c>
      <c r="CW19" s="47">
        <f>IF(H19=40,1,0)</f>
        <v>0</v>
      </c>
      <c r="CX19" s="47">
        <f>IF(H19&gt;20,0,0)</f>
        <v>0</v>
      </c>
      <c r="CY19" s="47">
        <f>IF(H19="сх",0,0)</f>
        <v>0</v>
      </c>
      <c r="CZ19" s="47">
        <f>SUM(BJ19:CY19)</f>
        <v>36</v>
      </c>
      <c r="DA19" s="47">
        <f>IF(J19=1,45,0)</f>
        <v>0</v>
      </c>
      <c r="DB19" s="47">
        <f>IF(J19=2,42,0)</f>
        <v>0</v>
      </c>
      <c r="DC19" s="47">
        <f>IF(J19=3,40,0)</f>
        <v>0</v>
      </c>
      <c r="DD19" s="47">
        <f>IF(J19=4,38,0)</f>
        <v>0</v>
      </c>
      <c r="DE19" s="47">
        <f>IF(J19=5,36,0)</f>
        <v>0</v>
      </c>
      <c r="DF19" s="47">
        <f>IF(J19=6,35,0)</f>
        <v>0</v>
      </c>
      <c r="DG19" s="47">
        <f>IF(J19=7,34,0)</f>
        <v>0</v>
      </c>
      <c r="DH19" s="47">
        <f>IF(J19=8,33,0)</f>
        <v>0</v>
      </c>
      <c r="DI19" s="47">
        <f>IF(J19=9,32,0)</f>
        <v>0</v>
      </c>
      <c r="DJ19" s="47">
        <f>IF(J19=10,31,0)</f>
        <v>0</v>
      </c>
      <c r="DK19" s="47">
        <f>IF(J19=11,30,0)</f>
        <v>0</v>
      </c>
      <c r="DL19" s="47">
        <f>IF(J19=12,29,0)</f>
        <v>0</v>
      </c>
      <c r="DM19" s="47">
        <f>IF(J19=13,28,0)</f>
        <v>0</v>
      </c>
      <c r="DN19" s="47">
        <f>IF(J19=14,27,0)</f>
        <v>0</v>
      </c>
      <c r="DO19" s="47">
        <f>IF(J19=15,26,0)</f>
        <v>0</v>
      </c>
      <c r="DP19" s="47">
        <f>IF(J19=16,25,0)</f>
        <v>0</v>
      </c>
      <c r="DQ19" s="47">
        <f>IF(J19=17,24,0)</f>
        <v>0</v>
      </c>
      <c r="DR19" s="47">
        <f>IF(J19=18,23,0)</f>
        <v>0</v>
      </c>
      <c r="DS19" s="47">
        <f>IF(J19=19,22,0)</f>
        <v>0</v>
      </c>
      <c r="DT19" s="47">
        <f>IF(J19=20,21,0)</f>
        <v>0</v>
      </c>
      <c r="DU19" s="47">
        <f>IF(J19=21,20,0)</f>
        <v>0</v>
      </c>
      <c r="DV19" s="47">
        <f>IF(J19=22,19,0)</f>
        <v>0</v>
      </c>
      <c r="DW19" s="47">
        <f>IF(J19=23,18,0)</f>
        <v>0</v>
      </c>
      <c r="DX19" s="47">
        <f>IF(J19=24,17,0)</f>
        <v>0</v>
      </c>
      <c r="DY19" s="47">
        <f>IF(J19=25,16,0)</f>
        <v>0</v>
      </c>
      <c r="DZ19" s="47">
        <f>IF(J19=26,15,0)</f>
        <v>0</v>
      </c>
      <c r="EA19" s="47">
        <f>IF(J19=27,14,0)</f>
        <v>0</v>
      </c>
      <c r="EB19" s="47">
        <f>IF(J19=28,13,0)</f>
        <v>0</v>
      </c>
      <c r="EC19" s="47">
        <f>IF(J19=29,12,0)</f>
        <v>0</v>
      </c>
      <c r="ED19" s="47">
        <f>IF(J19=30,11,0)</f>
        <v>0</v>
      </c>
      <c r="EE19" s="47">
        <f>IF(J19=31,10,0)</f>
        <v>0</v>
      </c>
      <c r="EF19" s="47">
        <f>IF(J19=32,9,0)</f>
        <v>0</v>
      </c>
      <c r="EG19" s="47">
        <f>IF(J19=33,8,0)</f>
        <v>0</v>
      </c>
      <c r="EH19" s="47">
        <f>IF(J19=34,7,0)</f>
        <v>0</v>
      </c>
      <c r="EI19" s="47">
        <f>IF(J19=35,6,0)</f>
        <v>0</v>
      </c>
      <c r="EJ19" s="47">
        <f>IF(J19=36,5,0)</f>
        <v>0</v>
      </c>
      <c r="EK19" s="47">
        <f>IF(J19=37,4,0)</f>
        <v>0</v>
      </c>
      <c r="EL19" s="47">
        <f>IF(J19=38,3,0)</f>
        <v>0</v>
      </c>
      <c r="EM19" s="47">
        <f>IF(J19=39,2,0)</f>
        <v>0</v>
      </c>
      <c r="EN19" s="47">
        <f>IF(J19=40,1,0)</f>
        <v>0</v>
      </c>
      <c r="EO19" s="47">
        <f>IF(J19&gt;20,0,0)</f>
        <v>0</v>
      </c>
      <c r="EP19" s="47">
        <f>IF(J19="сх",0,0)</f>
        <v>0</v>
      </c>
      <c r="EQ19" s="47">
        <f>SUM(DA19:EP19)</f>
        <v>0</v>
      </c>
      <c r="ER19" s="47"/>
      <c r="ES19" s="47">
        <f>IF(H19="сх","ноль",IF(H19&gt;0,H19,"Ноль"))</f>
        <v>5</v>
      </c>
      <c r="ET19" s="47" t="str">
        <f>IF(J19="сх","ноль",IF(J19&gt;0,J19,"Ноль"))</f>
        <v>н/с</v>
      </c>
      <c r="EU19" s="47"/>
      <c r="EV19" s="47">
        <f>MIN(ES19,ET19)</f>
        <v>5</v>
      </c>
      <c r="EW19" s="47" t="e">
        <f>IF(L19=#REF!,IF(J19&lt;#REF!,#REF!,FA19),#REF!)</f>
        <v>#REF!</v>
      </c>
      <c r="EX19" s="47" t="e">
        <f>IF(L19=#REF!,IF(J19&lt;#REF!,0,1))</f>
        <v>#REF!</v>
      </c>
      <c r="EY19" s="47" t="e">
        <f>IF(AND(EV19&gt;=21,EV19&lt;&gt;0),EV19,IF(L19&lt;#REF!,"СТОП",EW19+EX19))</f>
        <v>#REF!</v>
      </c>
      <c r="EZ19" s="47"/>
      <c r="FA19" s="47">
        <v>15</v>
      </c>
      <c r="FB19" s="47">
        <v>16</v>
      </c>
      <c r="FC19" s="47"/>
      <c r="FD19" s="49">
        <f>IF(H19=1,25,0)</f>
        <v>0</v>
      </c>
      <c r="FE19" s="49">
        <f>IF(H19=2,22,0)</f>
        <v>0</v>
      </c>
      <c r="FF19" s="49">
        <f>IF(H19=3,20,0)</f>
        <v>0</v>
      </c>
      <c r="FG19" s="49">
        <f>IF(H19=4,18,0)</f>
        <v>0</v>
      </c>
      <c r="FH19" s="49">
        <f>IF(H19=5,16,0)</f>
        <v>16</v>
      </c>
      <c r="FI19" s="49">
        <f>IF(H19=6,15,0)</f>
        <v>0</v>
      </c>
      <c r="FJ19" s="49">
        <f>IF(H19=7,14,0)</f>
        <v>0</v>
      </c>
      <c r="FK19" s="49">
        <f>IF(H19=8,13,0)</f>
        <v>0</v>
      </c>
      <c r="FL19" s="49">
        <f>IF(H19=9,12,0)</f>
        <v>0</v>
      </c>
      <c r="FM19" s="49">
        <f>IF(H19=10,11,0)</f>
        <v>0</v>
      </c>
      <c r="FN19" s="49">
        <f>IF(H19=11,10,0)</f>
        <v>0</v>
      </c>
      <c r="FO19" s="49">
        <f>IF(H19=12,9,0)</f>
        <v>0</v>
      </c>
      <c r="FP19" s="49">
        <f>IF(H19=13,8,0)</f>
        <v>0</v>
      </c>
      <c r="FQ19" s="49">
        <f>IF(H19=14,7,0)</f>
        <v>0</v>
      </c>
      <c r="FR19" s="49">
        <f>IF(H19=15,6,0)</f>
        <v>0</v>
      </c>
      <c r="FS19" s="49">
        <f>IF(H19=16,5,0)</f>
        <v>0</v>
      </c>
      <c r="FT19" s="49">
        <f>IF(H19=17,4,0)</f>
        <v>0</v>
      </c>
      <c r="FU19" s="49">
        <f>IF(H19=18,3,0)</f>
        <v>0</v>
      </c>
      <c r="FV19" s="49">
        <f>IF(H19=19,2,0)</f>
        <v>0</v>
      </c>
      <c r="FW19" s="49">
        <f>IF(H19=20,1,0)</f>
        <v>0</v>
      </c>
      <c r="FX19" s="49">
        <f>IF(H19&gt;20,0,0)</f>
        <v>0</v>
      </c>
      <c r="FY19" s="49">
        <f>IF(H19="сх",0,0)</f>
        <v>0</v>
      </c>
      <c r="FZ19" s="49">
        <f>SUM(FD19:FY19)</f>
        <v>16</v>
      </c>
      <c r="GA19" s="49">
        <f>IF(J19=1,25,0)</f>
        <v>0</v>
      </c>
      <c r="GB19" s="49">
        <f>IF(J19=2,22,0)</f>
        <v>0</v>
      </c>
      <c r="GC19" s="49">
        <f>IF(J19=3,20,0)</f>
        <v>0</v>
      </c>
      <c r="GD19" s="49">
        <f>IF(J19=4,18,0)</f>
        <v>0</v>
      </c>
      <c r="GE19" s="49">
        <f>IF(J19=5,16,0)</f>
        <v>0</v>
      </c>
      <c r="GF19" s="49">
        <f>IF(J19=6,15,0)</f>
        <v>0</v>
      </c>
      <c r="GG19" s="49">
        <f>IF(J19=7,14,0)</f>
        <v>0</v>
      </c>
      <c r="GH19" s="49">
        <f>IF(J19=8,13,0)</f>
        <v>0</v>
      </c>
      <c r="GI19" s="49">
        <f>IF(J19=9,12,0)</f>
        <v>0</v>
      </c>
      <c r="GJ19" s="49">
        <f>IF(J19=10,11,0)</f>
        <v>0</v>
      </c>
      <c r="GK19" s="49">
        <f>IF(J19=11,10,0)</f>
        <v>0</v>
      </c>
      <c r="GL19" s="49">
        <f>IF(J19=12,9,0)</f>
        <v>0</v>
      </c>
      <c r="GM19" s="49">
        <f>IF(J19=13,8,0)</f>
        <v>0</v>
      </c>
      <c r="GN19" s="49">
        <f>IF(J19=14,7,0)</f>
        <v>0</v>
      </c>
      <c r="GO19" s="49">
        <f>IF(J19=15,6,0)</f>
        <v>0</v>
      </c>
      <c r="GP19" s="49">
        <f>IF(J19=16,5,0)</f>
        <v>0</v>
      </c>
      <c r="GQ19" s="49">
        <f>IF(J19=17,4,0)</f>
        <v>0</v>
      </c>
      <c r="GR19" s="49">
        <f>IF(J19=18,3,0)</f>
        <v>0</v>
      </c>
      <c r="GS19" s="49">
        <f>IF(J19=19,2,0)</f>
        <v>0</v>
      </c>
      <c r="GT19" s="49">
        <f>IF(J19=20,1,0)</f>
        <v>0</v>
      </c>
      <c r="GU19" s="49">
        <f>IF(J19&gt;20,0,0)</f>
        <v>0</v>
      </c>
      <c r="GV19" s="49">
        <f>IF(J19="сх",0,0)</f>
        <v>0</v>
      </c>
      <c r="GW19" s="49">
        <f>SUM(GA19:GV19)</f>
        <v>0</v>
      </c>
      <c r="GX19" s="49">
        <f>IF(H19=1,100,0)</f>
        <v>0</v>
      </c>
      <c r="GY19" s="49">
        <f>IF(H19=2,98,0)</f>
        <v>0</v>
      </c>
      <c r="GZ19" s="49">
        <f>IF(H19=3,95,0)</f>
        <v>0</v>
      </c>
      <c r="HA19" s="49">
        <f>IF(H19=4,93,0)</f>
        <v>0</v>
      </c>
      <c r="HB19" s="49">
        <f>IF(H19=5,90,0)</f>
        <v>90</v>
      </c>
      <c r="HC19" s="49">
        <f>IF(H19=6,88,0)</f>
        <v>0</v>
      </c>
      <c r="HD19" s="49">
        <f>IF(H19=7,85,0)</f>
        <v>0</v>
      </c>
      <c r="HE19" s="49">
        <f>IF(H19=8,83,0)</f>
        <v>0</v>
      </c>
      <c r="HF19" s="49">
        <f>IF(H19=9,80,0)</f>
        <v>0</v>
      </c>
      <c r="HG19" s="49">
        <f>IF(H19=10,78,0)</f>
        <v>0</v>
      </c>
      <c r="HH19" s="49">
        <f>IF(H19=11,75,0)</f>
        <v>0</v>
      </c>
      <c r="HI19" s="49">
        <f>IF(H19=12,73,0)</f>
        <v>0</v>
      </c>
      <c r="HJ19" s="49">
        <f>IF(H19=13,70,0)</f>
        <v>0</v>
      </c>
      <c r="HK19" s="49">
        <f>IF(H19=14,68,0)</f>
        <v>0</v>
      </c>
      <c r="HL19" s="49">
        <f>IF(H19=15,65,0)</f>
        <v>0</v>
      </c>
      <c r="HM19" s="49">
        <f>IF(H19=16,63,0)</f>
        <v>0</v>
      </c>
      <c r="HN19" s="49">
        <f>IF(H19=17,60,0)</f>
        <v>0</v>
      </c>
      <c r="HO19" s="49">
        <f>IF(H19=18,58,0)</f>
        <v>0</v>
      </c>
      <c r="HP19" s="49">
        <f>IF(H19=19,55,0)</f>
        <v>0</v>
      </c>
      <c r="HQ19" s="49">
        <f>IF(H19=20,53,0)</f>
        <v>0</v>
      </c>
      <c r="HR19" s="49">
        <f>IF(H19&gt;20,0,0)</f>
        <v>0</v>
      </c>
      <c r="HS19" s="49">
        <f>IF(H19="сх",0,0)</f>
        <v>0</v>
      </c>
      <c r="HT19" s="49">
        <f>SUM(GX19:HS19)</f>
        <v>90</v>
      </c>
      <c r="HU19" s="49">
        <f>IF(J19=1,100,0)</f>
        <v>0</v>
      </c>
      <c r="HV19" s="49">
        <f>IF(J19=2,98,0)</f>
        <v>0</v>
      </c>
      <c r="HW19" s="49">
        <f>IF(J19=3,95,0)</f>
        <v>0</v>
      </c>
      <c r="HX19" s="49">
        <f>IF(J19=4,93,0)</f>
        <v>0</v>
      </c>
      <c r="HY19" s="49">
        <f>IF(J19=5,90,0)</f>
        <v>0</v>
      </c>
      <c r="HZ19" s="49">
        <f>IF(J19=6,88,0)</f>
        <v>0</v>
      </c>
      <c r="IA19" s="49">
        <f>IF(J19=7,85,0)</f>
        <v>0</v>
      </c>
      <c r="IB19" s="49">
        <f>IF(J19=8,83,0)</f>
        <v>0</v>
      </c>
      <c r="IC19" s="49">
        <f>IF(J19=9,80,0)</f>
        <v>0</v>
      </c>
      <c r="ID19" s="49">
        <f>IF(J19=10,78,0)</f>
        <v>0</v>
      </c>
      <c r="IE19" s="49">
        <f>IF(J19=11,75,0)</f>
        <v>0</v>
      </c>
      <c r="IF19" s="49">
        <f>IF(J19=12,73,0)</f>
        <v>0</v>
      </c>
      <c r="IG19" s="49">
        <f>IF(J19=13,70,0)</f>
        <v>0</v>
      </c>
      <c r="IH19" s="49">
        <f>IF(J19=14,68,0)</f>
        <v>0</v>
      </c>
      <c r="II19" s="49">
        <f>IF(J19=15,65,0)</f>
        <v>0</v>
      </c>
      <c r="IJ19" s="49">
        <f>IF(J19=16,63,0)</f>
        <v>0</v>
      </c>
      <c r="IK19" s="49">
        <f>IF(J19=17,60,0)</f>
        <v>0</v>
      </c>
      <c r="IL19" s="49">
        <f>IF(J19=18,58,0)</f>
        <v>0</v>
      </c>
      <c r="IM19" s="49">
        <f>IF(J19=19,55,0)</f>
        <v>0</v>
      </c>
      <c r="IN19" s="49">
        <f>IF(J19=20,53,0)</f>
        <v>0</v>
      </c>
      <c r="IO19" s="49">
        <f>IF(J19&gt;20,0,0)</f>
        <v>0</v>
      </c>
      <c r="IP19" s="49">
        <f>IF(J19="сх",0,0)</f>
        <v>0</v>
      </c>
      <c r="IQ19" s="49">
        <f>SUM(HU19:IP19)</f>
        <v>0</v>
      </c>
      <c r="IR19" s="47"/>
      <c r="IS19" s="47"/>
      <c r="IT19" s="47"/>
      <c r="IU19" s="47"/>
      <c r="IV19" s="47"/>
    </row>
    <row r="20" spans="1:256" s="3" customFormat="1" ht="99">
      <c r="A20" s="69">
        <v>11</v>
      </c>
      <c r="B20" s="90">
        <v>40</v>
      </c>
      <c r="C20" s="91" t="s">
        <v>52</v>
      </c>
      <c r="D20" s="88" t="s">
        <v>29</v>
      </c>
      <c r="E20" s="82" t="s">
        <v>45</v>
      </c>
      <c r="F20" s="70" t="s">
        <v>46</v>
      </c>
      <c r="G20" s="69" t="s">
        <v>36</v>
      </c>
      <c r="H20" s="53" t="s">
        <v>4</v>
      </c>
      <c r="I20" s="75">
        <v>0</v>
      </c>
      <c r="J20" s="51">
        <v>7</v>
      </c>
      <c r="K20" s="52">
        <v>14</v>
      </c>
      <c r="L20" s="50">
        <f t="shared" si="0"/>
        <v>14</v>
      </c>
      <c r="M20" s="46">
        <f>I20+K20</f>
        <v>14</v>
      </c>
      <c r="N20" s="47"/>
      <c r="O20" s="48"/>
      <c r="P20" s="47">
        <f>IF(H20=1,25,0)</f>
        <v>0</v>
      </c>
      <c r="Q20" s="47">
        <f>IF(H20=2,22,0)</f>
        <v>0</v>
      </c>
      <c r="R20" s="47">
        <f>IF(H20=3,20,0)</f>
        <v>0</v>
      </c>
      <c r="S20" s="47">
        <f>IF(H20=4,18,0)</f>
        <v>0</v>
      </c>
      <c r="T20" s="47">
        <f>IF(H20=5,16,0)</f>
        <v>0</v>
      </c>
      <c r="U20" s="47">
        <f>IF(H20=6,15,0)</f>
        <v>0</v>
      </c>
      <c r="V20" s="47">
        <f>IF(H20=7,14,0)</f>
        <v>0</v>
      </c>
      <c r="W20" s="47">
        <f>IF(H20=8,13,0)</f>
        <v>0</v>
      </c>
      <c r="X20" s="47">
        <f>IF(H20=9,12,0)</f>
        <v>0</v>
      </c>
      <c r="Y20" s="47">
        <f>IF(H20=10,11,0)</f>
        <v>0</v>
      </c>
      <c r="Z20" s="47">
        <f>IF(H20=11,10,0)</f>
        <v>0</v>
      </c>
      <c r="AA20" s="47">
        <f>IF(H20=12,9,0)</f>
        <v>0</v>
      </c>
      <c r="AB20" s="47">
        <f>IF(H20=13,8,0)</f>
        <v>0</v>
      </c>
      <c r="AC20" s="47">
        <f>IF(H20=14,7,0)</f>
        <v>0</v>
      </c>
      <c r="AD20" s="47">
        <f>IF(H20=15,6,0)</f>
        <v>0</v>
      </c>
      <c r="AE20" s="47">
        <f>IF(H20=16,5,0)</f>
        <v>0</v>
      </c>
      <c r="AF20" s="47">
        <f>IF(H20=17,4,0)</f>
        <v>0</v>
      </c>
      <c r="AG20" s="47">
        <f>IF(H20=18,3,0)</f>
        <v>0</v>
      </c>
      <c r="AH20" s="47">
        <f>IF(H20=19,2,0)</f>
        <v>0</v>
      </c>
      <c r="AI20" s="47">
        <f>IF(H20=20,1,0)</f>
        <v>0</v>
      </c>
      <c r="AJ20" s="47">
        <f>IF(H20&gt;20,0,0)</f>
        <v>0</v>
      </c>
      <c r="AK20" s="47">
        <f>IF(H20="сх",0,0)</f>
        <v>0</v>
      </c>
      <c r="AL20" s="47">
        <f>SUM(P20:AJ20)</f>
        <v>0</v>
      </c>
      <c r="AM20" s="47">
        <f>IF(J20=1,25,0)</f>
        <v>0</v>
      </c>
      <c r="AN20" s="47">
        <f>IF(J20=2,22,0)</f>
        <v>0</v>
      </c>
      <c r="AO20" s="47">
        <f>IF(J20=3,20,0)</f>
        <v>0</v>
      </c>
      <c r="AP20" s="47">
        <f>IF(J20=4,18,0)</f>
        <v>0</v>
      </c>
      <c r="AQ20" s="47">
        <f>IF(J20=5,16,0)</f>
        <v>0</v>
      </c>
      <c r="AR20" s="47">
        <f>IF(J20=6,15,0)</f>
        <v>0</v>
      </c>
      <c r="AS20" s="47">
        <f>IF(J20=7,14,0)</f>
        <v>14</v>
      </c>
      <c r="AT20" s="47">
        <f>IF(J20=8,13,0)</f>
        <v>0</v>
      </c>
      <c r="AU20" s="47">
        <f>IF(J20=9,12,0)</f>
        <v>0</v>
      </c>
      <c r="AV20" s="47">
        <f>IF(J20=10,11,0)</f>
        <v>0</v>
      </c>
      <c r="AW20" s="47">
        <f>IF(J20=11,10,0)</f>
        <v>0</v>
      </c>
      <c r="AX20" s="47">
        <f>IF(J20=12,9,0)</f>
        <v>0</v>
      </c>
      <c r="AY20" s="47">
        <f>IF(J20=13,8,0)</f>
        <v>0</v>
      </c>
      <c r="AZ20" s="47">
        <f>IF(J20=14,7,0)</f>
        <v>0</v>
      </c>
      <c r="BA20" s="47">
        <f>IF(J20=15,6,0)</f>
        <v>0</v>
      </c>
      <c r="BB20" s="47">
        <f>IF(J20=16,5,0)</f>
        <v>0</v>
      </c>
      <c r="BC20" s="47">
        <f>IF(J20=17,4,0)</f>
        <v>0</v>
      </c>
      <c r="BD20" s="47">
        <f>IF(J20=18,3,0)</f>
        <v>0</v>
      </c>
      <c r="BE20" s="47">
        <f>IF(J20=19,2,0)</f>
        <v>0</v>
      </c>
      <c r="BF20" s="47">
        <f>IF(J20=20,1,0)</f>
        <v>0</v>
      </c>
      <c r="BG20" s="47">
        <f>IF(J20&gt;20,0,0)</f>
        <v>0</v>
      </c>
      <c r="BH20" s="47">
        <f>IF(J20="сх",0,0)</f>
        <v>0</v>
      </c>
      <c r="BI20" s="47">
        <f>SUM(AM20:BG20)</f>
        <v>14</v>
      </c>
      <c r="BJ20" s="47">
        <f>IF(H20=1,45,0)</f>
        <v>0</v>
      </c>
      <c r="BK20" s="47">
        <f>IF(H20=2,42,0)</f>
        <v>0</v>
      </c>
      <c r="BL20" s="47">
        <f>IF(H20=3,40,0)</f>
        <v>0</v>
      </c>
      <c r="BM20" s="47">
        <f>IF(H20=4,38,0)</f>
        <v>0</v>
      </c>
      <c r="BN20" s="47">
        <f>IF(H20=5,36,0)</f>
        <v>0</v>
      </c>
      <c r="BO20" s="47">
        <f>IF(H20=6,35,0)</f>
        <v>0</v>
      </c>
      <c r="BP20" s="47">
        <f>IF(H20=7,34,0)</f>
        <v>0</v>
      </c>
      <c r="BQ20" s="47">
        <f>IF(H20=8,33,0)</f>
        <v>0</v>
      </c>
      <c r="BR20" s="47">
        <f>IF(H20=9,32,0)</f>
        <v>0</v>
      </c>
      <c r="BS20" s="47">
        <f>IF(H20=10,31,0)</f>
        <v>0</v>
      </c>
      <c r="BT20" s="47">
        <f>IF(H20=11,30,0)</f>
        <v>0</v>
      </c>
      <c r="BU20" s="47">
        <f>IF(H20=12,29,0)</f>
        <v>0</v>
      </c>
      <c r="BV20" s="47">
        <f>IF(H20=13,28,0)</f>
        <v>0</v>
      </c>
      <c r="BW20" s="47">
        <f>IF(H20=14,27,0)</f>
        <v>0</v>
      </c>
      <c r="BX20" s="47">
        <f>IF(H20=15,26,0)</f>
        <v>0</v>
      </c>
      <c r="BY20" s="47">
        <f>IF(H20=16,25,0)</f>
        <v>0</v>
      </c>
      <c r="BZ20" s="47">
        <f>IF(H20=17,24,0)</f>
        <v>0</v>
      </c>
      <c r="CA20" s="47">
        <f>IF(H20=18,23,0)</f>
        <v>0</v>
      </c>
      <c r="CB20" s="47">
        <f>IF(H20=19,22,0)</f>
        <v>0</v>
      </c>
      <c r="CC20" s="47">
        <f>IF(H20=20,21,0)</f>
        <v>0</v>
      </c>
      <c r="CD20" s="47">
        <f>IF(H20=21,20,0)</f>
        <v>0</v>
      </c>
      <c r="CE20" s="47">
        <f>IF(H20=22,19,0)</f>
        <v>0</v>
      </c>
      <c r="CF20" s="47">
        <f>IF(H20=23,18,0)</f>
        <v>0</v>
      </c>
      <c r="CG20" s="47">
        <f>IF(H20=24,17,0)</f>
        <v>0</v>
      </c>
      <c r="CH20" s="47">
        <f>IF(H20=25,16,0)</f>
        <v>0</v>
      </c>
      <c r="CI20" s="47">
        <f>IF(H20=26,15,0)</f>
        <v>0</v>
      </c>
      <c r="CJ20" s="47">
        <f>IF(H20=27,14,0)</f>
        <v>0</v>
      </c>
      <c r="CK20" s="47">
        <f>IF(H20=28,13,0)</f>
        <v>0</v>
      </c>
      <c r="CL20" s="47">
        <f>IF(H20=29,12,0)</f>
        <v>0</v>
      </c>
      <c r="CM20" s="47">
        <f>IF(H20=30,11,0)</f>
        <v>0</v>
      </c>
      <c r="CN20" s="47">
        <f>IF(H20=31,10,0)</f>
        <v>0</v>
      </c>
      <c r="CO20" s="47">
        <f>IF(H20=32,9,0)</f>
        <v>0</v>
      </c>
      <c r="CP20" s="47">
        <f>IF(H20=33,8,0)</f>
        <v>0</v>
      </c>
      <c r="CQ20" s="47">
        <f>IF(H20=34,7,0)</f>
        <v>0</v>
      </c>
      <c r="CR20" s="47">
        <f>IF(H20=35,6,0)</f>
        <v>0</v>
      </c>
      <c r="CS20" s="47">
        <f>IF(H20=36,5,0)</f>
        <v>0</v>
      </c>
      <c r="CT20" s="47">
        <f>IF(H20=37,4,0)</f>
        <v>0</v>
      </c>
      <c r="CU20" s="47">
        <f>IF(H20=38,3,0)</f>
        <v>0</v>
      </c>
      <c r="CV20" s="47">
        <f>IF(H20=39,2,0)</f>
        <v>0</v>
      </c>
      <c r="CW20" s="47">
        <f>IF(H20=40,1,0)</f>
        <v>0</v>
      </c>
      <c r="CX20" s="47">
        <f>IF(H20&gt;20,0,0)</f>
        <v>0</v>
      </c>
      <c r="CY20" s="47">
        <f>IF(H20="сх",0,0)</f>
        <v>0</v>
      </c>
      <c r="CZ20" s="47">
        <f>SUM(BJ20:CY20)</f>
        <v>0</v>
      </c>
      <c r="DA20" s="47">
        <f>IF(J20=1,45,0)</f>
        <v>0</v>
      </c>
      <c r="DB20" s="47">
        <f>IF(J20=2,42,0)</f>
        <v>0</v>
      </c>
      <c r="DC20" s="47">
        <f>IF(J20=3,40,0)</f>
        <v>0</v>
      </c>
      <c r="DD20" s="47">
        <f>IF(J20=4,38,0)</f>
        <v>0</v>
      </c>
      <c r="DE20" s="47">
        <f>IF(J20=5,36,0)</f>
        <v>0</v>
      </c>
      <c r="DF20" s="47">
        <f>IF(J20=6,35,0)</f>
        <v>0</v>
      </c>
      <c r="DG20" s="47">
        <f>IF(J20=7,34,0)</f>
        <v>34</v>
      </c>
      <c r="DH20" s="47">
        <f>IF(J20=8,33,0)</f>
        <v>0</v>
      </c>
      <c r="DI20" s="47">
        <f>IF(J20=9,32,0)</f>
        <v>0</v>
      </c>
      <c r="DJ20" s="47">
        <f>IF(J20=10,31,0)</f>
        <v>0</v>
      </c>
      <c r="DK20" s="47">
        <f>IF(J20=11,30,0)</f>
        <v>0</v>
      </c>
      <c r="DL20" s="47">
        <f>IF(J20=12,29,0)</f>
        <v>0</v>
      </c>
      <c r="DM20" s="47">
        <f>IF(J20=13,28,0)</f>
        <v>0</v>
      </c>
      <c r="DN20" s="47">
        <f>IF(J20=14,27,0)</f>
        <v>0</v>
      </c>
      <c r="DO20" s="47">
        <f>IF(J20=15,26,0)</f>
        <v>0</v>
      </c>
      <c r="DP20" s="47">
        <f>IF(J20=16,25,0)</f>
        <v>0</v>
      </c>
      <c r="DQ20" s="47">
        <f>IF(J20=17,24,0)</f>
        <v>0</v>
      </c>
      <c r="DR20" s="47">
        <f>IF(J20=18,23,0)</f>
        <v>0</v>
      </c>
      <c r="DS20" s="47">
        <f>IF(J20=19,22,0)</f>
        <v>0</v>
      </c>
      <c r="DT20" s="47">
        <f>IF(J20=20,21,0)</f>
        <v>0</v>
      </c>
      <c r="DU20" s="47">
        <f>IF(J20=21,20,0)</f>
        <v>0</v>
      </c>
      <c r="DV20" s="47">
        <f>IF(J20=22,19,0)</f>
        <v>0</v>
      </c>
      <c r="DW20" s="47">
        <f>IF(J20=23,18,0)</f>
        <v>0</v>
      </c>
      <c r="DX20" s="47">
        <f>IF(J20=24,17,0)</f>
        <v>0</v>
      </c>
      <c r="DY20" s="47">
        <f>IF(J20=25,16,0)</f>
        <v>0</v>
      </c>
      <c r="DZ20" s="47">
        <f>IF(J20=26,15,0)</f>
        <v>0</v>
      </c>
      <c r="EA20" s="47">
        <f>IF(J20=27,14,0)</f>
        <v>0</v>
      </c>
      <c r="EB20" s="47">
        <f>IF(J20=28,13,0)</f>
        <v>0</v>
      </c>
      <c r="EC20" s="47">
        <f>IF(J20=29,12,0)</f>
        <v>0</v>
      </c>
      <c r="ED20" s="47">
        <f>IF(J20=30,11,0)</f>
        <v>0</v>
      </c>
      <c r="EE20" s="47">
        <f>IF(J20=31,10,0)</f>
        <v>0</v>
      </c>
      <c r="EF20" s="47">
        <f>IF(J20=32,9,0)</f>
        <v>0</v>
      </c>
      <c r="EG20" s="47">
        <f>IF(J20=33,8,0)</f>
        <v>0</v>
      </c>
      <c r="EH20" s="47">
        <f>IF(J20=34,7,0)</f>
        <v>0</v>
      </c>
      <c r="EI20" s="47">
        <f>IF(J20=35,6,0)</f>
        <v>0</v>
      </c>
      <c r="EJ20" s="47">
        <f>IF(J20=36,5,0)</f>
        <v>0</v>
      </c>
      <c r="EK20" s="47">
        <f>IF(J20=37,4,0)</f>
        <v>0</v>
      </c>
      <c r="EL20" s="47">
        <f>IF(J20=38,3,0)</f>
        <v>0</v>
      </c>
      <c r="EM20" s="47">
        <f>IF(J20=39,2,0)</f>
        <v>0</v>
      </c>
      <c r="EN20" s="47">
        <f>IF(J20=40,1,0)</f>
        <v>0</v>
      </c>
      <c r="EO20" s="47">
        <f>IF(J20&gt;20,0,0)</f>
        <v>0</v>
      </c>
      <c r="EP20" s="47">
        <f>IF(J20="сх",0,0)</f>
        <v>0</v>
      </c>
      <c r="EQ20" s="47">
        <f>SUM(DA20:EP20)</f>
        <v>34</v>
      </c>
      <c r="ER20" s="47"/>
      <c r="ES20" s="47" t="str">
        <f>IF(H20="сх","ноль",IF(H20&gt;0,H20,"Ноль"))</f>
        <v>ноль</v>
      </c>
      <c r="ET20" s="47">
        <f>IF(J20="сх","ноль",IF(J20&gt;0,J20,"Ноль"))</f>
        <v>7</v>
      </c>
      <c r="EU20" s="47"/>
      <c r="EV20" s="47">
        <f>MIN(ES20,ET20)</f>
        <v>7</v>
      </c>
      <c r="EW20" s="47" t="e">
        <f>IF(L20=#REF!,IF(J20&lt;#REF!,#REF!,FA20),#REF!)</f>
        <v>#REF!</v>
      </c>
      <c r="EX20" s="47" t="e">
        <f>IF(L20=#REF!,IF(J20&lt;#REF!,0,1))</f>
        <v>#REF!</v>
      </c>
      <c r="EY20" s="47" t="e">
        <f>IF(AND(EV20&gt;=21,EV20&lt;&gt;0),EV20,IF(L20&lt;#REF!,"СТОП",EW20+EX20))</f>
        <v>#REF!</v>
      </c>
      <c r="EZ20" s="47"/>
      <c r="FA20" s="47">
        <v>15</v>
      </c>
      <c r="FB20" s="47">
        <v>16</v>
      </c>
      <c r="FC20" s="47"/>
      <c r="FD20" s="49">
        <f>IF(H20=1,25,0)</f>
        <v>0</v>
      </c>
      <c r="FE20" s="49">
        <f>IF(H20=2,22,0)</f>
        <v>0</v>
      </c>
      <c r="FF20" s="49">
        <f>IF(H20=3,20,0)</f>
        <v>0</v>
      </c>
      <c r="FG20" s="49">
        <f>IF(H20=4,18,0)</f>
        <v>0</v>
      </c>
      <c r="FH20" s="49">
        <f>IF(H20=5,16,0)</f>
        <v>0</v>
      </c>
      <c r="FI20" s="49">
        <f>IF(H20=6,15,0)</f>
        <v>0</v>
      </c>
      <c r="FJ20" s="49">
        <f>IF(H20=7,14,0)</f>
        <v>0</v>
      </c>
      <c r="FK20" s="49">
        <f>IF(H20=8,13,0)</f>
        <v>0</v>
      </c>
      <c r="FL20" s="49">
        <f>IF(H20=9,12,0)</f>
        <v>0</v>
      </c>
      <c r="FM20" s="49">
        <f>IF(H20=10,11,0)</f>
        <v>0</v>
      </c>
      <c r="FN20" s="49">
        <f>IF(H20=11,10,0)</f>
        <v>0</v>
      </c>
      <c r="FO20" s="49">
        <f>IF(H20=12,9,0)</f>
        <v>0</v>
      </c>
      <c r="FP20" s="49">
        <f>IF(H20=13,8,0)</f>
        <v>0</v>
      </c>
      <c r="FQ20" s="49">
        <f>IF(H20=14,7,0)</f>
        <v>0</v>
      </c>
      <c r="FR20" s="49">
        <f>IF(H20=15,6,0)</f>
        <v>0</v>
      </c>
      <c r="FS20" s="49">
        <f>IF(H20=16,5,0)</f>
        <v>0</v>
      </c>
      <c r="FT20" s="49">
        <f>IF(H20=17,4,0)</f>
        <v>0</v>
      </c>
      <c r="FU20" s="49">
        <f>IF(H20=18,3,0)</f>
        <v>0</v>
      </c>
      <c r="FV20" s="49">
        <f>IF(H20=19,2,0)</f>
        <v>0</v>
      </c>
      <c r="FW20" s="49">
        <f>IF(H20=20,1,0)</f>
        <v>0</v>
      </c>
      <c r="FX20" s="49">
        <f>IF(H20&gt;20,0,0)</f>
        <v>0</v>
      </c>
      <c r="FY20" s="49">
        <f>IF(H20="сх",0,0)</f>
        <v>0</v>
      </c>
      <c r="FZ20" s="49">
        <f>SUM(FD20:FY20)</f>
        <v>0</v>
      </c>
      <c r="GA20" s="49">
        <f>IF(J20=1,25,0)</f>
        <v>0</v>
      </c>
      <c r="GB20" s="49">
        <f>IF(J20=2,22,0)</f>
        <v>0</v>
      </c>
      <c r="GC20" s="49">
        <f>IF(J20=3,20,0)</f>
        <v>0</v>
      </c>
      <c r="GD20" s="49">
        <f>IF(J20=4,18,0)</f>
        <v>0</v>
      </c>
      <c r="GE20" s="49">
        <f>IF(J20=5,16,0)</f>
        <v>0</v>
      </c>
      <c r="GF20" s="49">
        <f>IF(J20=6,15,0)</f>
        <v>0</v>
      </c>
      <c r="GG20" s="49">
        <f>IF(J20=7,14,0)</f>
        <v>14</v>
      </c>
      <c r="GH20" s="49">
        <f>IF(J20=8,13,0)</f>
        <v>0</v>
      </c>
      <c r="GI20" s="49">
        <f>IF(J20=9,12,0)</f>
        <v>0</v>
      </c>
      <c r="GJ20" s="49">
        <f>IF(J20=10,11,0)</f>
        <v>0</v>
      </c>
      <c r="GK20" s="49">
        <f>IF(J20=11,10,0)</f>
        <v>0</v>
      </c>
      <c r="GL20" s="49">
        <f>IF(J20=12,9,0)</f>
        <v>0</v>
      </c>
      <c r="GM20" s="49">
        <f>IF(J20=13,8,0)</f>
        <v>0</v>
      </c>
      <c r="GN20" s="49">
        <f>IF(J20=14,7,0)</f>
        <v>0</v>
      </c>
      <c r="GO20" s="49">
        <f>IF(J20=15,6,0)</f>
        <v>0</v>
      </c>
      <c r="GP20" s="49">
        <f>IF(J20=16,5,0)</f>
        <v>0</v>
      </c>
      <c r="GQ20" s="49">
        <f>IF(J20=17,4,0)</f>
        <v>0</v>
      </c>
      <c r="GR20" s="49">
        <f>IF(J20=18,3,0)</f>
        <v>0</v>
      </c>
      <c r="GS20" s="49">
        <f>IF(J20=19,2,0)</f>
        <v>0</v>
      </c>
      <c r="GT20" s="49">
        <f>IF(J20=20,1,0)</f>
        <v>0</v>
      </c>
      <c r="GU20" s="49">
        <f>IF(J20&gt;20,0,0)</f>
        <v>0</v>
      </c>
      <c r="GV20" s="49">
        <f>IF(J20="сх",0,0)</f>
        <v>0</v>
      </c>
      <c r="GW20" s="49">
        <f>SUM(GA20:GV20)</f>
        <v>14</v>
      </c>
      <c r="GX20" s="49">
        <f>IF(H20=1,100,0)</f>
        <v>0</v>
      </c>
      <c r="GY20" s="49">
        <f>IF(H20=2,98,0)</f>
        <v>0</v>
      </c>
      <c r="GZ20" s="49">
        <f>IF(H20=3,95,0)</f>
        <v>0</v>
      </c>
      <c r="HA20" s="49">
        <f>IF(H20=4,93,0)</f>
        <v>0</v>
      </c>
      <c r="HB20" s="49">
        <f>IF(H20=5,90,0)</f>
        <v>0</v>
      </c>
      <c r="HC20" s="49">
        <f>IF(H20=6,88,0)</f>
        <v>0</v>
      </c>
      <c r="HD20" s="49">
        <f>IF(H20=7,85,0)</f>
        <v>0</v>
      </c>
      <c r="HE20" s="49">
        <f>IF(H20=8,83,0)</f>
        <v>0</v>
      </c>
      <c r="HF20" s="49">
        <f>IF(H20=9,80,0)</f>
        <v>0</v>
      </c>
      <c r="HG20" s="49">
        <f>IF(H20=10,78,0)</f>
        <v>0</v>
      </c>
      <c r="HH20" s="49">
        <f>IF(H20=11,75,0)</f>
        <v>0</v>
      </c>
      <c r="HI20" s="49">
        <f>IF(H20=12,73,0)</f>
        <v>0</v>
      </c>
      <c r="HJ20" s="49">
        <f>IF(H20=13,70,0)</f>
        <v>0</v>
      </c>
      <c r="HK20" s="49">
        <f>IF(H20=14,68,0)</f>
        <v>0</v>
      </c>
      <c r="HL20" s="49">
        <f>IF(H20=15,65,0)</f>
        <v>0</v>
      </c>
      <c r="HM20" s="49">
        <f>IF(H20=16,63,0)</f>
        <v>0</v>
      </c>
      <c r="HN20" s="49">
        <f>IF(H20=17,60,0)</f>
        <v>0</v>
      </c>
      <c r="HO20" s="49">
        <f>IF(H20=18,58,0)</f>
        <v>0</v>
      </c>
      <c r="HP20" s="49">
        <f>IF(H20=19,55,0)</f>
        <v>0</v>
      </c>
      <c r="HQ20" s="49">
        <f>IF(H20=20,53,0)</f>
        <v>0</v>
      </c>
      <c r="HR20" s="49">
        <f>IF(H20&gt;20,0,0)</f>
        <v>0</v>
      </c>
      <c r="HS20" s="49">
        <f>IF(H20="сх",0,0)</f>
        <v>0</v>
      </c>
      <c r="HT20" s="49">
        <f>SUM(GX20:HS20)</f>
        <v>0</v>
      </c>
      <c r="HU20" s="49">
        <f>IF(J20=1,100,0)</f>
        <v>0</v>
      </c>
      <c r="HV20" s="49">
        <f>IF(J20=2,98,0)</f>
        <v>0</v>
      </c>
      <c r="HW20" s="49">
        <f>IF(J20=3,95,0)</f>
        <v>0</v>
      </c>
      <c r="HX20" s="49">
        <f>IF(J20=4,93,0)</f>
        <v>0</v>
      </c>
      <c r="HY20" s="49">
        <f>IF(J20=5,90,0)</f>
        <v>0</v>
      </c>
      <c r="HZ20" s="49">
        <f>IF(J20=6,88,0)</f>
        <v>0</v>
      </c>
      <c r="IA20" s="49">
        <f>IF(J20=7,85,0)</f>
        <v>85</v>
      </c>
      <c r="IB20" s="49">
        <f>IF(J20=8,83,0)</f>
        <v>0</v>
      </c>
      <c r="IC20" s="49">
        <f>IF(J20=9,80,0)</f>
        <v>0</v>
      </c>
      <c r="ID20" s="49">
        <f>IF(J20=10,78,0)</f>
        <v>0</v>
      </c>
      <c r="IE20" s="49">
        <f>IF(J20=11,75,0)</f>
        <v>0</v>
      </c>
      <c r="IF20" s="49">
        <f>IF(J20=12,73,0)</f>
        <v>0</v>
      </c>
      <c r="IG20" s="49">
        <f>IF(J20=13,70,0)</f>
        <v>0</v>
      </c>
      <c r="IH20" s="49">
        <f>IF(J20=14,68,0)</f>
        <v>0</v>
      </c>
      <c r="II20" s="49">
        <f>IF(J20=15,65,0)</f>
        <v>0</v>
      </c>
      <c r="IJ20" s="49">
        <f>IF(J20=16,63,0)</f>
        <v>0</v>
      </c>
      <c r="IK20" s="49">
        <f>IF(J20=17,60,0)</f>
        <v>0</v>
      </c>
      <c r="IL20" s="49">
        <f>IF(J20=18,58,0)</f>
        <v>0</v>
      </c>
      <c r="IM20" s="49">
        <f>IF(J20=19,55,0)</f>
        <v>0</v>
      </c>
      <c r="IN20" s="49">
        <f>IF(J20=20,53,0)</f>
        <v>0</v>
      </c>
      <c r="IO20" s="49">
        <f>IF(J20&gt;20,0,0)</f>
        <v>0</v>
      </c>
      <c r="IP20" s="49">
        <f>IF(J20="сх",0,0)</f>
        <v>0</v>
      </c>
      <c r="IQ20" s="49">
        <f>SUM(HU20:IP20)</f>
        <v>85</v>
      </c>
      <c r="IR20" s="47"/>
      <c r="IS20" s="47"/>
      <c r="IT20" s="47"/>
      <c r="IU20" s="47"/>
      <c r="IV20" s="47"/>
    </row>
    <row r="21" spans="1:256" s="3" customFormat="1" ht="297.75" thickBot="1">
      <c r="A21" s="71">
        <v>12</v>
      </c>
      <c r="B21" s="93">
        <v>51</v>
      </c>
      <c r="C21" s="92" t="s">
        <v>54</v>
      </c>
      <c r="D21" s="87" t="s">
        <v>29</v>
      </c>
      <c r="E21" s="84" t="s">
        <v>45</v>
      </c>
      <c r="F21" s="83" t="s">
        <v>49</v>
      </c>
      <c r="G21" s="71" t="s">
        <v>36</v>
      </c>
      <c r="H21" s="57">
        <v>8</v>
      </c>
      <c r="I21" s="85">
        <v>13</v>
      </c>
      <c r="J21" s="55" t="s">
        <v>4</v>
      </c>
      <c r="K21" s="56">
        <v>0</v>
      </c>
      <c r="L21" s="54">
        <f t="shared" si="0"/>
        <v>13</v>
      </c>
      <c r="M21" s="46">
        <f>I21+K21</f>
        <v>13</v>
      </c>
      <c r="N21" s="47"/>
      <c r="O21" s="48"/>
      <c r="P21" s="47">
        <f>IF(H21=1,25,0)</f>
        <v>0</v>
      </c>
      <c r="Q21" s="47">
        <f>IF(H21=2,22,0)</f>
        <v>0</v>
      </c>
      <c r="R21" s="47">
        <f>IF(H21=3,20,0)</f>
        <v>0</v>
      </c>
      <c r="S21" s="47">
        <f>IF(H21=4,18,0)</f>
        <v>0</v>
      </c>
      <c r="T21" s="47">
        <f>IF(H21=5,16,0)</f>
        <v>0</v>
      </c>
      <c r="U21" s="47">
        <f>IF(H21=6,15,0)</f>
        <v>0</v>
      </c>
      <c r="V21" s="47">
        <f>IF(H21=7,14,0)</f>
        <v>0</v>
      </c>
      <c r="W21" s="47">
        <f>IF(H21=8,13,0)</f>
        <v>13</v>
      </c>
      <c r="X21" s="47">
        <f>IF(H21=9,12,0)</f>
        <v>0</v>
      </c>
      <c r="Y21" s="47">
        <f>IF(H21=10,11,0)</f>
        <v>0</v>
      </c>
      <c r="Z21" s="47">
        <f>IF(H21=11,10,0)</f>
        <v>0</v>
      </c>
      <c r="AA21" s="47">
        <f>IF(H21=12,9,0)</f>
        <v>0</v>
      </c>
      <c r="AB21" s="47">
        <f>IF(H21=13,8,0)</f>
        <v>0</v>
      </c>
      <c r="AC21" s="47">
        <f>IF(H21=14,7,0)</f>
        <v>0</v>
      </c>
      <c r="AD21" s="47">
        <f>IF(H21=15,6,0)</f>
        <v>0</v>
      </c>
      <c r="AE21" s="47">
        <f>IF(H21=16,5,0)</f>
        <v>0</v>
      </c>
      <c r="AF21" s="47">
        <f>IF(H21=17,4,0)</f>
        <v>0</v>
      </c>
      <c r="AG21" s="47">
        <f>IF(H21=18,3,0)</f>
        <v>0</v>
      </c>
      <c r="AH21" s="47">
        <f>IF(H21=19,2,0)</f>
        <v>0</v>
      </c>
      <c r="AI21" s="47">
        <f>IF(H21=20,1,0)</f>
        <v>0</v>
      </c>
      <c r="AJ21" s="47">
        <f>IF(H21&gt;20,0,0)</f>
        <v>0</v>
      </c>
      <c r="AK21" s="47">
        <f>IF(H21="сх",0,0)</f>
        <v>0</v>
      </c>
      <c r="AL21" s="47">
        <f>SUM(P21:AJ21)</f>
        <v>13</v>
      </c>
      <c r="AM21" s="47">
        <f>IF(J21=1,25,0)</f>
        <v>0</v>
      </c>
      <c r="AN21" s="47">
        <f>IF(J21=2,22,0)</f>
        <v>0</v>
      </c>
      <c r="AO21" s="47">
        <f>IF(J21=3,20,0)</f>
        <v>0</v>
      </c>
      <c r="AP21" s="47">
        <f>IF(J21=4,18,0)</f>
        <v>0</v>
      </c>
      <c r="AQ21" s="47">
        <f>IF(J21=5,16,0)</f>
        <v>0</v>
      </c>
      <c r="AR21" s="47">
        <f>IF(J21=6,15,0)</f>
        <v>0</v>
      </c>
      <c r="AS21" s="47">
        <f>IF(J21=7,14,0)</f>
        <v>0</v>
      </c>
      <c r="AT21" s="47">
        <f>IF(J21=8,13,0)</f>
        <v>0</v>
      </c>
      <c r="AU21" s="47">
        <f>IF(J21=9,12,0)</f>
        <v>0</v>
      </c>
      <c r="AV21" s="47">
        <f>IF(J21=10,11,0)</f>
        <v>0</v>
      </c>
      <c r="AW21" s="47">
        <f>IF(J21=11,10,0)</f>
        <v>0</v>
      </c>
      <c r="AX21" s="47">
        <f>IF(J21=12,9,0)</f>
        <v>0</v>
      </c>
      <c r="AY21" s="47">
        <f>IF(J21=13,8,0)</f>
        <v>0</v>
      </c>
      <c r="AZ21" s="47">
        <f>IF(J21=14,7,0)</f>
        <v>0</v>
      </c>
      <c r="BA21" s="47">
        <f>IF(J21=15,6,0)</f>
        <v>0</v>
      </c>
      <c r="BB21" s="47">
        <f>IF(J21=16,5,0)</f>
        <v>0</v>
      </c>
      <c r="BC21" s="47">
        <f>IF(J21=17,4,0)</f>
        <v>0</v>
      </c>
      <c r="BD21" s="47">
        <f>IF(J21=18,3,0)</f>
        <v>0</v>
      </c>
      <c r="BE21" s="47">
        <f>IF(J21=19,2,0)</f>
        <v>0</v>
      </c>
      <c r="BF21" s="47">
        <f>IF(J21=20,1,0)</f>
        <v>0</v>
      </c>
      <c r="BG21" s="47">
        <f>IF(J21&gt;20,0,0)</f>
        <v>0</v>
      </c>
      <c r="BH21" s="47">
        <f>IF(J21="сх",0,0)</f>
        <v>0</v>
      </c>
      <c r="BI21" s="47">
        <f>SUM(AM21:BG21)</f>
        <v>0</v>
      </c>
      <c r="BJ21" s="47">
        <f>IF(H21=1,45,0)</f>
        <v>0</v>
      </c>
      <c r="BK21" s="47">
        <f>IF(H21=2,42,0)</f>
        <v>0</v>
      </c>
      <c r="BL21" s="47">
        <f>IF(H21=3,40,0)</f>
        <v>0</v>
      </c>
      <c r="BM21" s="47">
        <f>IF(H21=4,38,0)</f>
        <v>0</v>
      </c>
      <c r="BN21" s="47">
        <f>IF(H21=5,36,0)</f>
        <v>0</v>
      </c>
      <c r="BO21" s="47">
        <f>IF(H21=6,35,0)</f>
        <v>0</v>
      </c>
      <c r="BP21" s="47">
        <f>IF(H21=7,34,0)</f>
        <v>0</v>
      </c>
      <c r="BQ21" s="47">
        <f>IF(H21=8,33,0)</f>
        <v>33</v>
      </c>
      <c r="BR21" s="47">
        <f>IF(H21=9,32,0)</f>
        <v>0</v>
      </c>
      <c r="BS21" s="47">
        <f>IF(H21=10,31,0)</f>
        <v>0</v>
      </c>
      <c r="BT21" s="47">
        <f>IF(H21=11,30,0)</f>
        <v>0</v>
      </c>
      <c r="BU21" s="47">
        <f>IF(H21=12,29,0)</f>
        <v>0</v>
      </c>
      <c r="BV21" s="47">
        <f>IF(H21=13,28,0)</f>
        <v>0</v>
      </c>
      <c r="BW21" s="47">
        <f>IF(H21=14,27,0)</f>
        <v>0</v>
      </c>
      <c r="BX21" s="47">
        <f>IF(H21=15,26,0)</f>
        <v>0</v>
      </c>
      <c r="BY21" s="47">
        <f>IF(H21=16,25,0)</f>
        <v>0</v>
      </c>
      <c r="BZ21" s="47">
        <f>IF(H21=17,24,0)</f>
        <v>0</v>
      </c>
      <c r="CA21" s="47">
        <f>IF(H21=18,23,0)</f>
        <v>0</v>
      </c>
      <c r="CB21" s="47">
        <f>IF(H21=19,22,0)</f>
        <v>0</v>
      </c>
      <c r="CC21" s="47">
        <f>IF(H21=20,21,0)</f>
        <v>0</v>
      </c>
      <c r="CD21" s="47">
        <f>IF(H21=21,20,0)</f>
        <v>0</v>
      </c>
      <c r="CE21" s="47">
        <f>IF(H21=22,19,0)</f>
        <v>0</v>
      </c>
      <c r="CF21" s="47">
        <f>IF(H21=23,18,0)</f>
        <v>0</v>
      </c>
      <c r="CG21" s="47">
        <f>IF(H21=24,17,0)</f>
        <v>0</v>
      </c>
      <c r="CH21" s="47">
        <f>IF(H21=25,16,0)</f>
        <v>0</v>
      </c>
      <c r="CI21" s="47">
        <f>IF(H21=26,15,0)</f>
        <v>0</v>
      </c>
      <c r="CJ21" s="47">
        <f>IF(H21=27,14,0)</f>
        <v>0</v>
      </c>
      <c r="CK21" s="47">
        <f>IF(H21=28,13,0)</f>
        <v>0</v>
      </c>
      <c r="CL21" s="47">
        <f>IF(H21=29,12,0)</f>
        <v>0</v>
      </c>
      <c r="CM21" s="47">
        <f>IF(H21=30,11,0)</f>
        <v>0</v>
      </c>
      <c r="CN21" s="47">
        <f>IF(H21=31,10,0)</f>
        <v>0</v>
      </c>
      <c r="CO21" s="47">
        <f>IF(H21=32,9,0)</f>
        <v>0</v>
      </c>
      <c r="CP21" s="47">
        <f>IF(H21=33,8,0)</f>
        <v>0</v>
      </c>
      <c r="CQ21" s="47">
        <f>IF(H21=34,7,0)</f>
        <v>0</v>
      </c>
      <c r="CR21" s="47">
        <f>IF(H21=35,6,0)</f>
        <v>0</v>
      </c>
      <c r="CS21" s="47">
        <f>IF(H21=36,5,0)</f>
        <v>0</v>
      </c>
      <c r="CT21" s="47">
        <f>IF(H21=37,4,0)</f>
        <v>0</v>
      </c>
      <c r="CU21" s="47">
        <f>IF(H21=38,3,0)</f>
        <v>0</v>
      </c>
      <c r="CV21" s="47">
        <f>IF(H21=39,2,0)</f>
        <v>0</v>
      </c>
      <c r="CW21" s="47">
        <f>IF(H21=40,1,0)</f>
        <v>0</v>
      </c>
      <c r="CX21" s="47">
        <f>IF(H21&gt;20,0,0)</f>
        <v>0</v>
      </c>
      <c r="CY21" s="47">
        <f>IF(H21="сх",0,0)</f>
        <v>0</v>
      </c>
      <c r="CZ21" s="47">
        <f>SUM(BJ21:CY21)</f>
        <v>33</v>
      </c>
      <c r="DA21" s="47">
        <f>IF(J21=1,45,0)</f>
        <v>0</v>
      </c>
      <c r="DB21" s="47">
        <f>IF(J21=2,42,0)</f>
        <v>0</v>
      </c>
      <c r="DC21" s="47">
        <f>IF(J21=3,40,0)</f>
        <v>0</v>
      </c>
      <c r="DD21" s="47">
        <f>IF(J21=4,38,0)</f>
        <v>0</v>
      </c>
      <c r="DE21" s="47">
        <f>IF(J21=5,36,0)</f>
        <v>0</v>
      </c>
      <c r="DF21" s="47">
        <f>IF(J21=6,35,0)</f>
        <v>0</v>
      </c>
      <c r="DG21" s="47">
        <f>IF(J21=7,34,0)</f>
        <v>0</v>
      </c>
      <c r="DH21" s="47">
        <f>IF(J21=8,33,0)</f>
        <v>0</v>
      </c>
      <c r="DI21" s="47">
        <f>IF(J21=9,32,0)</f>
        <v>0</v>
      </c>
      <c r="DJ21" s="47">
        <f>IF(J21=10,31,0)</f>
        <v>0</v>
      </c>
      <c r="DK21" s="47">
        <f>IF(J21=11,30,0)</f>
        <v>0</v>
      </c>
      <c r="DL21" s="47">
        <f>IF(J21=12,29,0)</f>
        <v>0</v>
      </c>
      <c r="DM21" s="47">
        <f>IF(J21=13,28,0)</f>
        <v>0</v>
      </c>
      <c r="DN21" s="47">
        <f>IF(J21=14,27,0)</f>
        <v>0</v>
      </c>
      <c r="DO21" s="47">
        <f>IF(J21=15,26,0)</f>
        <v>0</v>
      </c>
      <c r="DP21" s="47">
        <f>IF(J21=16,25,0)</f>
        <v>0</v>
      </c>
      <c r="DQ21" s="47">
        <f>IF(J21=17,24,0)</f>
        <v>0</v>
      </c>
      <c r="DR21" s="47">
        <f>IF(J21=18,23,0)</f>
        <v>0</v>
      </c>
      <c r="DS21" s="47">
        <f>IF(J21=19,22,0)</f>
        <v>0</v>
      </c>
      <c r="DT21" s="47">
        <f>IF(J21=20,21,0)</f>
        <v>0</v>
      </c>
      <c r="DU21" s="47">
        <f>IF(J21=21,20,0)</f>
        <v>0</v>
      </c>
      <c r="DV21" s="47">
        <f>IF(J21=22,19,0)</f>
        <v>0</v>
      </c>
      <c r="DW21" s="47">
        <f>IF(J21=23,18,0)</f>
        <v>0</v>
      </c>
      <c r="DX21" s="47">
        <f>IF(J21=24,17,0)</f>
        <v>0</v>
      </c>
      <c r="DY21" s="47">
        <f>IF(J21=25,16,0)</f>
        <v>0</v>
      </c>
      <c r="DZ21" s="47">
        <f>IF(J21=26,15,0)</f>
        <v>0</v>
      </c>
      <c r="EA21" s="47">
        <f>IF(J21=27,14,0)</f>
        <v>0</v>
      </c>
      <c r="EB21" s="47">
        <f>IF(J21=28,13,0)</f>
        <v>0</v>
      </c>
      <c r="EC21" s="47">
        <f>IF(J21=29,12,0)</f>
        <v>0</v>
      </c>
      <c r="ED21" s="47">
        <f>IF(J21=30,11,0)</f>
        <v>0</v>
      </c>
      <c r="EE21" s="47">
        <f>IF(J21=31,10,0)</f>
        <v>0</v>
      </c>
      <c r="EF21" s="47">
        <f>IF(J21=32,9,0)</f>
        <v>0</v>
      </c>
      <c r="EG21" s="47">
        <f>IF(J21=33,8,0)</f>
        <v>0</v>
      </c>
      <c r="EH21" s="47">
        <f>IF(J21=34,7,0)</f>
        <v>0</v>
      </c>
      <c r="EI21" s="47">
        <f>IF(J21=35,6,0)</f>
        <v>0</v>
      </c>
      <c r="EJ21" s="47">
        <f>IF(J21=36,5,0)</f>
        <v>0</v>
      </c>
      <c r="EK21" s="47">
        <f>IF(J21=37,4,0)</f>
        <v>0</v>
      </c>
      <c r="EL21" s="47">
        <f>IF(J21=38,3,0)</f>
        <v>0</v>
      </c>
      <c r="EM21" s="47">
        <f>IF(J21=39,2,0)</f>
        <v>0</v>
      </c>
      <c r="EN21" s="47">
        <f>IF(J21=40,1,0)</f>
        <v>0</v>
      </c>
      <c r="EO21" s="47">
        <f>IF(J21&gt;20,0,0)</f>
        <v>0</v>
      </c>
      <c r="EP21" s="47">
        <f>IF(J21="сх",0,0)</f>
        <v>0</v>
      </c>
      <c r="EQ21" s="47">
        <f>SUM(DA21:EP21)</f>
        <v>0</v>
      </c>
      <c r="ER21" s="47"/>
      <c r="ES21" s="47">
        <f>IF(H21="сх","ноль",IF(H21&gt;0,H21,"Ноль"))</f>
        <v>8</v>
      </c>
      <c r="ET21" s="47" t="str">
        <f>IF(J21="сх","ноль",IF(J21&gt;0,J21,"Ноль"))</f>
        <v>ноль</v>
      </c>
      <c r="EU21" s="47"/>
      <c r="EV21" s="47">
        <f>MIN(ES21,ET21)</f>
        <v>8</v>
      </c>
      <c r="EW21" s="47" t="e">
        <f>IF(L21=#REF!,IF(J21&lt;#REF!,#REF!,FA21),#REF!)</f>
        <v>#REF!</v>
      </c>
      <c r="EX21" s="47" t="e">
        <f>IF(L21=#REF!,IF(J21&lt;#REF!,0,1))</f>
        <v>#REF!</v>
      </c>
      <c r="EY21" s="47" t="e">
        <f>IF(AND(EV21&gt;=21,EV21&lt;&gt;0),EV21,IF(L21&lt;#REF!,"СТОП",EW21+EX21))</f>
        <v>#REF!</v>
      </c>
      <c r="EZ21" s="47"/>
      <c r="FA21" s="47">
        <v>15</v>
      </c>
      <c r="FB21" s="47">
        <v>16</v>
      </c>
      <c r="FC21" s="47"/>
      <c r="FD21" s="49">
        <f>IF(H21=1,25,0)</f>
        <v>0</v>
      </c>
      <c r="FE21" s="49">
        <f>IF(H21=2,22,0)</f>
        <v>0</v>
      </c>
      <c r="FF21" s="49">
        <f>IF(H21=3,20,0)</f>
        <v>0</v>
      </c>
      <c r="FG21" s="49">
        <f>IF(H21=4,18,0)</f>
        <v>0</v>
      </c>
      <c r="FH21" s="49">
        <f>IF(H21=5,16,0)</f>
        <v>0</v>
      </c>
      <c r="FI21" s="49">
        <f>IF(H21=6,15,0)</f>
        <v>0</v>
      </c>
      <c r="FJ21" s="49">
        <f>IF(H21=7,14,0)</f>
        <v>0</v>
      </c>
      <c r="FK21" s="49">
        <f>IF(H21=8,13,0)</f>
        <v>13</v>
      </c>
      <c r="FL21" s="49">
        <f>IF(H21=9,12,0)</f>
        <v>0</v>
      </c>
      <c r="FM21" s="49">
        <f>IF(H21=10,11,0)</f>
        <v>0</v>
      </c>
      <c r="FN21" s="49">
        <f>IF(H21=11,10,0)</f>
        <v>0</v>
      </c>
      <c r="FO21" s="49">
        <f>IF(H21=12,9,0)</f>
        <v>0</v>
      </c>
      <c r="FP21" s="49">
        <f>IF(H21=13,8,0)</f>
        <v>0</v>
      </c>
      <c r="FQ21" s="49">
        <f>IF(H21=14,7,0)</f>
        <v>0</v>
      </c>
      <c r="FR21" s="49">
        <f>IF(H21=15,6,0)</f>
        <v>0</v>
      </c>
      <c r="FS21" s="49">
        <f>IF(H21=16,5,0)</f>
        <v>0</v>
      </c>
      <c r="FT21" s="49">
        <f>IF(H21=17,4,0)</f>
        <v>0</v>
      </c>
      <c r="FU21" s="49">
        <f>IF(H21=18,3,0)</f>
        <v>0</v>
      </c>
      <c r="FV21" s="49">
        <f>IF(H21=19,2,0)</f>
        <v>0</v>
      </c>
      <c r="FW21" s="49">
        <f>IF(H21=20,1,0)</f>
        <v>0</v>
      </c>
      <c r="FX21" s="49">
        <f>IF(H21&gt;20,0,0)</f>
        <v>0</v>
      </c>
      <c r="FY21" s="49">
        <f>IF(H21="сх",0,0)</f>
        <v>0</v>
      </c>
      <c r="FZ21" s="49">
        <f>SUM(FD21:FY21)</f>
        <v>13</v>
      </c>
      <c r="GA21" s="49">
        <f>IF(J21=1,25,0)</f>
        <v>0</v>
      </c>
      <c r="GB21" s="49">
        <f>IF(J21=2,22,0)</f>
        <v>0</v>
      </c>
      <c r="GC21" s="49">
        <f>IF(J21=3,20,0)</f>
        <v>0</v>
      </c>
      <c r="GD21" s="49">
        <f>IF(J21=4,18,0)</f>
        <v>0</v>
      </c>
      <c r="GE21" s="49">
        <f>IF(J21=5,16,0)</f>
        <v>0</v>
      </c>
      <c r="GF21" s="49">
        <f>IF(J21=6,15,0)</f>
        <v>0</v>
      </c>
      <c r="GG21" s="49">
        <f>IF(J21=7,14,0)</f>
        <v>0</v>
      </c>
      <c r="GH21" s="49">
        <f>IF(J21=8,13,0)</f>
        <v>0</v>
      </c>
      <c r="GI21" s="49">
        <f>IF(J21=9,12,0)</f>
        <v>0</v>
      </c>
      <c r="GJ21" s="49">
        <f>IF(J21=10,11,0)</f>
        <v>0</v>
      </c>
      <c r="GK21" s="49">
        <f>IF(J21=11,10,0)</f>
        <v>0</v>
      </c>
      <c r="GL21" s="49">
        <f>IF(J21=12,9,0)</f>
        <v>0</v>
      </c>
      <c r="GM21" s="49">
        <f>IF(J21=13,8,0)</f>
        <v>0</v>
      </c>
      <c r="GN21" s="49">
        <f>IF(J21=14,7,0)</f>
        <v>0</v>
      </c>
      <c r="GO21" s="49">
        <f>IF(J21=15,6,0)</f>
        <v>0</v>
      </c>
      <c r="GP21" s="49">
        <f>IF(J21=16,5,0)</f>
        <v>0</v>
      </c>
      <c r="GQ21" s="49">
        <f>IF(J21=17,4,0)</f>
        <v>0</v>
      </c>
      <c r="GR21" s="49">
        <f>IF(J21=18,3,0)</f>
        <v>0</v>
      </c>
      <c r="GS21" s="49">
        <f>IF(J21=19,2,0)</f>
        <v>0</v>
      </c>
      <c r="GT21" s="49">
        <f>IF(J21=20,1,0)</f>
        <v>0</v>
      </c>
      <c r="GU21" s="49">
        <f>IF(J21&gt;20,0,0)</f>
        <v>0</v>
      </c>
      <c r="GV21" s="49">
        <f>IF(J21="сх",0,0)</f>
        <v>0</v>
      </c>
      <c r="GW21" s="49">
        <f>SUM(GA21:GV21)</f>
        <v>0</v>
      </c>
      <c r="GX21" s="49">
        <f>IF(H21=1,100,0)</f>
        <v>0</v>
      </c>
      <c r="GY21" s="49">
        <f>IF(H21=2,98,0)</f>
        <v>0</v>
      </c>
      <c r="GZ21" s="49">
        <f>IF(H21=3,95,0)</f>
        <v>0</v>
      </c>
      <c r="HA21" s="49">
        <f>IF(H21=4,93,0)</f>
        <v>0</v>
      </c>
      <c r="HB21" s="49">
        <f>IF(H21=5,90,0)</f>
        <v>0</v>
      </c>
      <c r="HC21" s="49">
        <f>IF(H21=6,88,0)</f>
        <v>0</v>
      </c>
      <c r="HD21" s="49">
        <f>IF(H21=7,85,0)</f>
        <v>0</v>
      </c>
      <c r="HE21" s="49">
        <f>IF(H21=8,83,0)</f>
        <v>83</v>
      </c>
      <c r="HF21" s="49">
        <f>IF(H21=9,80,0)</f>
        <v>0</v>
      </c>
      <c r="HG21" s="49">
        <f>IF(H21=10,78,0)</f>
        <v>0</v>
      </c>
      <c r="HH21" s="49">
        <f>IF(H21=11,75,0)</f>
        <v>0</v>
      </c>
      <c r="HI21" s="49">
        <f>IF(H21=12,73,0)</f>
        <v>0</v>
      </c>
      <c r="HJ21" s="49">
        <f>IF(H21=13,70,0)</f>
        <v>0</v>
      </c>
      <c r="HK21" s="49">
        <f>IF(H21=14,68,0)</f>
        <v>0</v>
      </c>
      <c r="HL21" s="49">
        <f>IF(H21=15,65,0)</f>
        <v>0</v>
      </c>
      <c r="HM21" s="49">
        <f>IF(H21=16,63,0)</f>
        <v>0</v>
      </c>
      <c r="HN21" s="49">
        <f>IF(H21=17,60,0)</f>
        <v>0</v>
      </c>
      <c r="HO21" s="49">
        <f>IF(H21=18,58,0)</f>
        <v>0</v>
      </c>
      <c r="HP21" s="49">
        <f>IF(H21=19,55,0)</f>
        <v>0</v>
      </c>
      <c r="HQ21" s="49">
        <f>IF(H21=20,53,0)</f>
        <v>0</v>
      </c>
      <c r="HR21" s="49">
        <f>IF(H21&gt;20,0,0)</f>
        <v>0</v>
      </c>
      <c r="HS21" s="49">
        <f>IF(H21="сх",0,0)</f>
        <v>0</v>
      </c>
      <c r="HT21" s="49">
        <f>SUM(GX21:HS21)</f>
        <v>83</v>
      </c>
      <c r="HU21" s="49">
        <f>IF(J21=1,100,0)</f>
        <v>0</v>
      </c>
      <c r="HV21" s="49">
        <f>IF(J21=2,98,0)</f>
        <v>0</v>
      </c>
      <c r="HW21" s="49">
        <f>IF(J21=3,95,0)</f>
        <v>0</v>
      </c>
      <c r="HX21" s="49">
        <f>IF(J21=4,93,0)</f>
        <v>0</v>
      </c>
      <c r="HY21" s="49">
        <f>IF(J21=5,90,0)</f>
        <v>0</v>
      </c>
      <c r="HZ21" s="49">
        <f>IF(J21=6,88,0)</f>
        <v>0</v>
      </c>
      <c r="IA21" s="49">
        <f>IF(J21=7,85,0)</f>
        <v>0</v>
      </c>
      <c r="IB21" s="49">
        <f>IF(J21=8,83,0)</f>
        <v>0</v>
      </c>
      <c r="IC21" s="49">
        <f>IF(J21=9,80,0)</f>
        <v>0</v>
      </c>
      <c r="ID21" s="49">
        <f>IF(J21=10,78,0)</f>
        <v>0</v>
      </c>
      <c r="IE21" s="49">
        <f>IF(J21=11,75,0)</f>
        <v>0</v>
      </c>
      <c r="IF21" s="49">
        <f>IF(J21=12,73,0)</f>
        <v>0</v>
      </c>
      <c r="IG21" s="49">
        <f>IF(J21=13,70,0)</f>
        <v>0</v>
      </c>
      <c r="IH21" s="49">
        <f>IF(J21=14,68,0)</f>
        <v>0</v>
      </c>
      <c r="II21" s="49">
        <f>IF(J21=15,65,0)</f>
        <v>0</v>
      </c>
      <c r="IJ21" s="49">
        <f>IF(J21=16,63,0)</f>
        <v>0</v>
      </c>
      <c r="IK21" s="49">
        <f>IF(J21=17,60,0)</f>
        <v>0</v>
      </c>
      <c r="IL21" s="49">
        <f>IF(J21=18,58,0)</f>
        <v>0</v>
      </c>
      <c r="IM21" s="49">
        <f>IF(J21=19,55,0)</f>
        <v>0</v>
      </c>
      <c r="IN21" s="49">
        <f>IF(J21=20,53,0)</f>
        <v>0</v>
      </c>
      <c r="IO21" s="49">
        <f>IF(J21&gt;20,0,0)</f>
        <v>0</v>
      </c>
      <c r="IP21" s="49">
        <f>IF(J21="сх",0,0)</f>
        <v>0</v>
      </c>
      <c r="IQ21" s="49">
        <f>SUM(HU21:IP21)</f>
        <v>0</v>
      </c>
      <c r="IR21" s="47"/>
      <c r="IS21" s="47"/>
      <c r="IT21" s="47"/>
      <c r="IU21" s="47"/>
      <c r="IV21" s="47"/>
    </row>
    <row r="22" spans="1:256" ht="2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17"/>
      <c r="N22" s="1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6"/>
      <c r="DY22" s="16"/>
      <c r="DZ22" s="16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8"/>
      <c r="ES22" s="18"/>
      <c r="ET22" s="18"/>
      <c r="EU22" s="18"/>
      <c r="EV22" s="18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6" customFormat="1" ht="93.75">
      <c r="A23" s="59" t="s">
        <v>21</v>
      </c>
      <c r="B23" s="59"/>
      <c r="C23" s="59"/>
      <c r="D23" s="59"/>
      <c r="E23" s="59"/>
      <c r="F23" s="59"/>
      <c r="G23" s="59"/>
      <c r="H23" s="59"/>
      <c r="I23" s="59"/>
      <c r="J23" s="60"/>
      <c r="K23" s="61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1"/>
      <c r="DT23" s="61"/>
      <c r="DU23" s="61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2"/>
      <c r="EN23" s="62"/>
      <c r="EO23" s="62"/>
      <c r="EP23" s="62"/>
      <c r="EQ23" s="62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s="6" customFormat="1" ht="93.75">
      <c r="A24" s="59" t="s">
        <v>44</v>
      </c>
      <c r="B24" s="59"/>
      <c r="C24" s="59"/>
      <c r="D24" s="59"/>
      <c r="E24" s="59"/>
      <c r="F24" s="59"/>
      <c r="G24" s="59"/>
      <c r="H24" s="59"/>
      <c r="I24" s="59"/>
      <c r="J24" s="60"/>
      <c r="K24" s="61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1"/>
      <c r="DT24" s="61"/>
      <c r="DU24" s="61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2"/>
      <c r="EN24" s="62"/>
      <c r="EO24" s="62"/>
      <c r="EP24" s="62"/>
      <c r="EQ24" s="62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s="6" customFormat="1" ht="7.5" customHeight="1">
      <c r="A25" s="59"/>
      <c r="B25" s="59"/>
      <c r="C25" s="59"/>
      <c r="D25" s="59"/>
      <c r="E25" s="59"/>
      <c r="F25" s="59"/>
      <c r="G25" s="59"/>
      <c r="H25" s="59"/>
      <c r="I25" s="59"/>
      <c r="J25" s="60"/>
      <c r="K25" s="61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1"/>
      <c r="DT25" s="61"/>
      <c r="DU25" s="61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2"/>
      <c r="EN25" s="62"/>
      <c r="EO25" s="62"/>
      <c r="EP25" s="62"/>
      <c r="EQ25" s="62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s="6" customFormat="1" ht="93.75">
      <c r="A26" s="59" t="s">
        <v>33</v>
      </c>
      <c r="B26" s="59"/>
      <c r="C26" s="59"/>
      <c r="D26" s="59"/>
      <c r="E26" s="59"/>
      <c r="F26" s="59"/>
      <c r="G26" s="59"/>
      <c r="H26" s="59"/>
      <c r="I26" s="59"/>
      <c r="J26" s="60"/>
      <c r="K26" s="61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1"/>
      <c r="DT26" s="61"/>
      <c r="DU26" s="61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2"/>
      <c r="EN26" s="62"/>
      <c r="EO26" s="62"/>
      <c r="EP26" s="62"/>
      <c r="EQ26" s="62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s="6" customFormat="1" ht="93.75">
      <c r="A27" s="76" t="s">
        <v>34</v>
      </c>
      <c r="B27" s="76"/>
      <c r="C27" s="76"/>
      <c r="D27" s="76"/>
      <c r="E27" s="76"/>
      <c r="F27" s="76"/>
      <c r="G27" s="76"/>
      <c r="H27" s="76"/>
      <c r="I27" s="76"/>
      <c r="J27" s="60"/>
      <c r="K27" s="61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1"/>
      <c r="DT27" s="61"/>
      <c r="DU27" s="61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2"/>
      <c r="EN27" s="62"/>
      <c r="EO27" s="62"/>
      <c r="EP27" s="62"/>
      <c r="EQ27" s="62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8"/>
      <c r="N28" s="7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7"/>
      <c r="DY28" s="7"/>
      <c r="DZ28" s="7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9"/>
      <c r="ES28" s="9"/>
      <c r="ET28" s="9"/>
      <c r="EU28" s="9"/>
      <c r="EV28" s="9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8"/>
      <c r="N29" s="7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7"/>
      <c r="DY29" s="7"/>
      <c r="DZ29" s="7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9"/>
      <c r="ES29" s="9"/>
      <c r="ET29" s="9"/>
      <c r="EU29" s="9"/>
      <c r="EV29" s="9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8"/>
      <c r="N30" s="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7"/>
      <c r="DY30" s="7"/>
      <c r="DZ30" s="7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9"/>
      <c r="ES30" s="9"/>
      <c r="ET30" s="9"/>
      <c r="EU30" s="9"/>
      <c r="EV30" s="9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8"/>
      <c r="N31" s="7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7"/>
      <c r="DY31" s="7"/>
      <c r="DZ31" s="7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9"/>
      <c r="ES31" s="9"/>
      <c r="ET31" s="9"/>
      <c r="EU31" s="9"/>
      <c r="EV31" s="9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12.75">
      <c r="A32" s="13"/>
      <c r="B32" s="13"/>
      <c r="C32" s="13"/>
      <c r="D32" s="13"/>
      <c r="E32" s="13" t="s">
        <v>41</v>
      </c>
      <c r="F32" s="13"/>
      <c r="G32" s="13"/>
      <c r="H32" s="13"/>
      <c r="I32" s="13"/>
      <c r="J32" s="13"/>
      <c r="K32" s="13"/>
      <c r="L32" s="13"/>
      <c r="M32" s="8"/>
      <c r="N32" s="7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7"/>
      <c r="DY32" s="7"/>
      <c r="DZ32" s="7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9"/>
      <c r="ES32" s="9"/>
      <c r="ET32" s="9"/>
      <c r="EU32" s="9"/>
      <c r="EV32" s="9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8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7"/>
      <c r="DY33" s="7"/>
      <c r="DZ33" s="7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9"/>
      <c r="ES33" s="9"/>
      <c r="ET33" s="9"/>
      <c r="EU33" s="9"/>
      <c r="EV33" s="9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8"/>
      <c r="N34" s="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7"/>
      <c r="DY34" s="7"/>
      <c r="DZ34" s="7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9"/>
      <c r="ES34" s="9"/>
      <c r="ET34" s="9"/>
      <c r="EU34" s="9"/>
      <c r="EV34" s="9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8"/>
      <c r="N35" s="7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7"/>
      <c r="DY35" s="7"/>
      <c r="DZ35" s="7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9"/>
      <c r="ES35" s="9"/>
      <c r="ET35" s="9"/>
      <c r="EU35" s="9"/>
      <c r="EV35" s="9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</sheetData>
  <sheetProtection formatCells="0" formatColumns="0" formatRows="0" insertColumns="0" insertRows="0" insertHyperlinks="0" deleteColumns="0" deleteRows="0" autoFilter="0" pivotTables="0"/>
  <mergeCells count="20">
    <mergeCell ref="F7:F9"/>
    <mergeCell ref="G7:G9"/>
    <mergeCell ref="H7:I7"/>
    <mergeCell ref="J7:K7"/>
    <mergeCell ref="L7:L9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A7:A9"/>
    <mergeCell ref="B7:B9"/>
    <mergeCell ref="C7:C9"/>
    <mergeCell ref="D7:D9"/>
    <mergeCell ref="E7:E9"/>
  </mergeCells>
  <dataValidations count="1">
    <dataValidation errorStyle="warning" type="decimal" allowBlank="1" showInputMessage="1" showErrorMessage="1" error="Укажите правильно занимаемое мотокроссменом место&#10;Место должно быть  от 1 до 60" sqref="J10:J21 H10:H21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fitToWidth="1" horizontalDpi="300" verticalDpi="300" orientation="landscape" paperSize="9" scale="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2015-08-29T15:24:49Z</cp:lastPrinted>
  <dcterms:created xsi:type="dcterms:W3CDTF">1996-10-08T23:32:33Z</dcterms:created>
  <dcterms:modified xsi:type="dcterms:W3CDTF">2015-08-31T10:29:04Z</dcterms:modified>
  <cp:category/>
  <cp:version/>
  <cp:contentType/>
  <cp:contentStatus/>
</cp:coreProperties>
</file>