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таблица девушки" sheetId="1" r:id="rId1"/>
    <sheet name="таблица юноши" sheetId="2" r:id="rId2"/>
    <sheet name="командная раб " sheetId="3" r:id="rId3"/>
    <sheet name="итог ком борьба" sheetId="4" r:id="rId4"/>
    <sheet name="плавание девушки" sheetId="5" r:id="rId5"/>
    <sheet name="плавание юноши" sheetId="6" r:id="rId6"/>
  </sheets>
  <definedNames>
    <definedName name="Excel_BuiltIn_Print_Area_1_1" localSheetId="1">'таблица юноши'!$A$1:$Q$60</definedName>
    <definedName name="Excel_BuiltIn_Print_Area_1_1">'таблица девушки'!$A$1:$Q$49</definedName>
    <definedName name="_xlnm.Print_Area" localSheetId="4">'плавание девушки'!$A$1:$L$50</definedName>
    <definedName name="_xlnm.Print_Area" localSheetId="5">'плавание юноши'!$A$1:$L$78</definedName>
    <definedName name="_xlnm.Print_Area" localSheetId="0">'таблица девушки'!$A$1:$AZ$49</definedName>
    <definedName name="_xlnm.Print_Area" localSheetId="1">'таблица юноши'!$A$1:$AZ$60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33" authorId="0">
      <text>
        <r>
          <rPr>
            <b/>
            <sz val="8"/>
            <color indexed="8"/>
            <rFont val="Tahoma1"/>
            <family val="0"/>
          </rPr>
          <t>Главный бухгалтер:</t>
        </r>
        <r>
          <rPr>
            <b/>
            <sz val="8"/>
            <color indexed="8"/>
            <rFont val="Tahoma1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43" authorId="0">
      <text>
        <r>
          <rPr>
            <b/>
            <sz val="8"/>
            <color indexed="8"/>
            <rFont val="Tahoma1"/>
            <family val="0"/>
          </rPr>
          <t>Главный бухгалтер:</t>
        </r>
        <r>
          <rPr>
            <b/>
            <sz val="8"/>
            <color indexed="8"/>
            <rFont val="Tahoma1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<sst xmlns="http://schemas.openxmlformats.org/spreadsheetml/2006/main" count="572" uniqueCount="154">
  <si>
    <t>Комитет Пензенской области по физической культуре и спорту</t>
  </si>
  <si>
    <t>Р Е З У Л Ь Т А Т Ы
V областной Спартакиады инвалидов, посвященного 70-годовщине Победы в ВОВ 1941-1945годов.</t>
  </si>
  <si>
    <t>Д Е В У Ш К И</t>
  </si>
  <si>
    <t>21 марта 2015 г.</t>
  </si>
  <si>
    <t>р.п. Городище</t>
  </si>
  <si>
    <t>Фамилия участника</t>
  </si>
  <si>
    <t>Организация</t>
  </si>
  <si>
    <t>Плавание</t>
  </si>
  <si>
    <t>Теннис</t>
  </si>
  <si>
    <t>Лыжи</t>
  </si>
  <si>
    <t>Сумма</t>
  </si>
  <si>
    <t>Место</t>
  </si>
  <si>
    <t>50 м вольный стиль</t>
  </si>
  <si>
    <t>50 м брасс</t>
  </si>
  <si>
    <t>100м вольный стиль</t>
  </si>
  <si>
    <t>100 м брасс</t>
  </si>
  <si>
    <t>рез-т</t>
  </si>
  <si>
    <t>место</t>
  </si>
  <si>
    <t>очки</t>
  </si>
  <si>
    <t>СПОРТ ЛИЦ С ПОДА</t>
  </si>
  <si>
    <t>Коняхина Светлана</t>
  </si>
  <si>
    <t>Сердобский</t>
  </si>
  <si>
    <t>Алексеева Татьяна</t>
  </si>
  <si>
    <t>Мокшанский</t>
  </si>
  <si>
    <t>Мазяргова Мария</t>
  </si>
  <si>
    <t>Заречный</t>
  </si>
  <si>
    <t>Квашнина Дарья</t>
  </si>
  <si>
    <t>Зеленова Екатерина</t>
  </si>
  <si>
    <t>Пенза</t>
  </si>
  <si>
    <t>Кострова Татьяна</t>
  </si>
  <si>
    <t>Лопатинский</t>
  </si>
  <si>
    <t>Володина Марина</t>
  </si>
  <si>
    <t>Малосердобинский</t>
  </si>
  <si>
    <t>Коновалова Мария</t>
  </si>
  <si>
    <t>Мурашева Олеся</t>
  </si>
  <si>
    <t>Никольский</t>
  </si>
  <si>
    <t>Ефремова Дарья</t>
  </si>
  <si>
    <t>Сазонова Кристина</t>
  </si>
  <si>
    <t>СПОРТ ГЛУХИХ</t>
  </si>
  <si>
    <t>Усанкина Елена</t>
  </si>
  <si>
    <t>Хрипонова Светлана</t>
  </si>
  <si>
    <t>Иссинский</t>
  </si>
  <si>
    <t>Киселева Надежда</t>
  </si>
  <si>
    <t>Талипова Айгуль</t>
  </si>
  <si>
    <t>Коваленко Екатерина</t>
  </si>
  <si>
    <t>ЛуньковаТатьяна</t>
  </si>
  <si>
    <t>Занкина Алена</t>
  </si>
  <si>
    <t>Шевченко Ольга</t>
  </si>
  <si>
    <t>СПОРТ МЕНТАЛЬНЫХ ИНВАЛИДОВ</t>
  </si>
  <si>
    <t>Бобылева Ольга</t>
  </si>
  <si>
    <t>Кузнецк</t>
  </si>
  <si>
    <t>Москалева Александра</t>
  </si>
  <si>
    <t>Москалева Диана</t>
  </si>
  <si>
    <t>Хлевная Вера</t>
  </si>
  <si>
    <t>Главный судья соревнований, судья РК</t>
  </si>
  <si>
    <t>Т.Т.Кондракова</t>
  </si>
  <si>
    <t>Главный секретарь, судья РК</t>
  </si>
  <si>
    <t>Н.Ю. Малютина</t>
  </si>
  <si>
    <t>Ю Н О Ш И</t>
  </si>
  <si>
    <t>Новичков Денис</t>
  </si>
  <si>
    <t>Сидоров Станислав</t>
  </si>
  <si>
    <t>Арапкелян Михаил</t>
  </si>
  <si>
    <t>Бековский</t>
  </si>
  <si>
    <t>Русанов Александр</t>
  </si>
  <si>
    <t>Глушков Кузьма</t>
  </si>
  <si>
    <t>Нижеломовский</t>
  </si>
  <si>
    <t>Звягинцев Владимир</t>
  </si>
  <si>
    <t>Крылов Николай</t>
  </si>
  <si>
    <t>Борисов Сергей</t>
  </si>
  <si>
    <t>Сидоров Андрей</t>
  </si>
  <si>
    <t>Быстров Павел</t>
  </si>
  <si>
    <t>Ерпылев Александр</t>
  </si>
  <si>
    <t>Петров Алексей</t>
  </si>
  <si>
    <t>Усанин Владислав</t>
  </si>
  <si>
    <t>Гончаров Александр</t>
  </si>
  <si>
    <t>Загородников Вадим</t>
  </si>
  <si>
    <t>Маркин Владимир</t>
  </si>
  <si>
    <t>Базин Никита</t>
  </si>
  <si>
    <t>Попов Кирилл</t>
  </si>
  <si>
    <t>Нижнеломовский</t>
  </si>
  <si>
    <t>Старшинов Александр</t>
  </si>
  <si>
    <t>Шевцов Денис</t>
  </si>
  <si>
    <t>Ишмухамедов Сардар</t>
  </si>
  <si>
    <t>Савченко Максим</t>
  </si>
  <si>
    <t>Галкин Илья</t>
  </si>
  <si>
    <t>Аракелян Александр</t>
  </si>
  <si>
    <t>Корсак Томас</t>
  </si>
  <si>
    <t>Веприков Константин</t>
  </si>
  <si>
    <t>Замахин Максим</t>
  </si>
  <si>
    <t>Уланов Александр</t>
  </si>
  <si>
    <t>Буркин Андрей</t>
  </si>
  <si>
    <t>Шумилин Алексей</t>
  </si>
  <si>
    <t>Володин Максим</t>
  </si>
  <si>
    <t>Белавин Алексей</t>
  </si>
  <si>
    <t>Бирюков Дмитрий</t>
  </si>
  <si>
    <t>Давыдов Владимир</t>
  </si>
  <si>
    <t>Валеев Илья</t>
  </si>
  <si>
    <t>Ельмеев Евгений</t>
  </si>
  <si>
    <t>Дутов Дмитрий</t>
  </si>
  <si>
    <t>Архипов Анатолий</t>
  </si>
  <si>
    <t>Белинский</t>
  </si>
  <si>
    <t>Рыбаков Игорь</t>
  </si>
  <si>
    <t>Голубенко Евгений</t>
  </si>
  <si>
    <t>Плотников Евгений</t>
  </si>
  <si>
    <t>Вальков Михаил</t>
  </si>
  <si>
    <t>Кирякин Геннадий</t>
  </si>
  <si>
    <t>Ф И спортсмена</t>
  </si>
  <si>
    <t>Очки</t>
  </si>
  <si>
    <t>Район</t>
  </si>
  <si>
    <t>Аракелян Михаил</t>
  </si>
  <si>
    <t>Спорт лиц с ПОДА</t>
  </si>
  <si>
    <t>Тарасова Наталья</t>
  </si>
  <si>
    <t>Спорт ментальных инвалидов</t>
  </si>
  <si>
    <t>Плотникова Надежда</t>
  </si>
  <si>
    <t>Фирюлина Екатерина</t>
  </si>
  <si>
    <t>ИТОГО</t>
  </si>
  <si>
    <t>Спорт глухих</t>
  </si>
  <si>
    <t>Дарсков Николай</t>
  </si>
  <si>
    <t>Лунькова Татьяна</t>
  </si>
  <si>
    <t>Скорыченко Жанна</t>
  </si>
  <si>
    <t>Мирсеидов Михаил</t>
  </si>
  <si>
    <t>Р Е З У Л Ь Т А Т Ы
командного первенства
V областной Спартакиады инвалидов, посвященного 70-годовщине Победы в ВОВ 1941-1945годов.</t>
  </si>
  <si>
    <t>р.п.Городище</t>
  </si>
  <si>
    <t>21 марта 2015г.</t>
  </si>
  <si>
    <t xml:space="preserve">Р е з у л ь т а т ы
 командного первенства  </t>
  </si>
  <si>
    <t>Команда</t>
  </si>
  <si>
    <t>Сумма очков в виде</t>
  </si>
  <si>
    <t>Главный судья соревнований</t>
  </si>
  <si>
    <t>Главный секретарь соревнований</t>
  </si>
  <si>
    <t>П Р О Т О К О Л   
V областной Спартакиады инвалидов, посвященного 70-годовщине Победы в ВОВ 1941-1945годов.</t>
  </si>
  <si>
    <t xml:space="preserve"> </t>
  </si>
  <si>
    <t>Начало  21.03.2015г.</t>
  </si>
  <si>
    <t>№
п/п</t>
  </si>
  <si>
    <t>Фамилия, имя</t>
  </si>
  <si>
    <t>Возрастная группа</t>
  </si>
  <si>
    <t>Примеч.</t>
  </si>
  <si>
    <t>1 заплыв</t>
  </si>
  <si>
    <t>2 заплыв</t>
  </si>
  <si>
    <t>3 заплыв</t>
  </si>
  <si>
    <t>4 заплыв</t>
  </si>
  <si>
    <t>5 заплыв</t>
  </si>
  <si>
    <t>Лукьянова Татьяна</t>
  </si>
  <si>
    <t>6 заплыв</t>
  </si>
  <si>
    <t>ПЛАВАНИЕ</t>
  </si>
  <si>
    <t>ЮНОШИ</t>
  </si>
  <si>
    <t>Тараскин Никита</t>
  </si>
  <si>
    <t>7 заплыв</t>
  </si>
  <si>
    <t>8 заплыв</t>
  </si>
  <si>
    <t>Иванов Кирилл</t>
  </si>
  <si>
    <t>9 заплыв</t>
  </si>
  <si>
    <t>10  заплыв</t>
  </si>
  <si>
    <t>11 заплыв</t>
  </si>
  <si>
    <t>Шинков Дмитрий</t>
  </si>
  <si>
    <t>12 заплыв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</si>
</sst>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&quot;:&quot;ss.0"/>
    <numFmt numFmtId="165" formatCode="mm&quot;:&quot;ss.0;@"/>
    <numFmt numFmtId="166" formatCode="mm&quot;:&quot;ss.00"/>
    <numFmt numFmtId="167" formatCode="#,##0.00&quot; &quot;[$руб.-419];[Red]&quot;-&quot;#,##0.00&quot; &quot;[$руб.-419]"/>
  </numFmts>
  <fonts count="37">
    <font>
      <sz val="11"/>
      <color indexed="8"/>
      <name val="Arial Cyr"/>
      <family val="0"/>
    </font>
    <font>
      <sz val="11"/>
      <color indexed="8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ahoma1"/>
      <family val="0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 Cyr1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67" fontId="3" fillId="0" borderId="0">
      <alignment/>
      <protection/>
    </xf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2" borderId="0" applyNumberFormat="0" applyBorder="0" applyAlignment="0" applyProtection="0"/>
    <xf numFmtId="0" fontId="27" fillId="3" borderId="1" applyNumberFormat="0" applyAlignment="0" applyProtection="0"/>
    <xf numFmtId="0" fontId="28" fillId="9" borderId="2" applyNumberFormat="0" applyAlignment="0" applyProtection="0"/>
    <xf numFmtId="0" fontId="2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15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5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4" fillId="19" borderId="11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3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 wrapText="1"/>
    </xf>
    <xf numFmtId="0" fontId="5" fillId="19" borderId="10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164" fontId="5" fillId="0" borderId="1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vertical="top" wrapText="1"/>
    </xf>
    <xf numFmtId="164" fontId="5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66" fontId="5" fillId="0" borderId="10" xfId="0" applyNumberFormat="1" applyFont="1" applyFill="1" applyBorder="1" applyAlignment="1">
      <alignment horizontal="center"/>
    </xf>
    <xf numFmtId="166" fontId="5" fillId="0" borderId="14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8" xfId="0" applyFont="1" applyFill="1" applyBorder="1" applyAlignment="1">
      <alignment vertical="top" wrapText="1"/>
    </xf>
    <xf numFmtId="0" fontId="8" fillId="0" borderId="18" xfId="0" applyFont="1" applyBorder="1" applyAlignment="1">
      <alignment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Border="1" applyAlignment="1">
      <alignment/>
    </xf>
    <xf numFmtId="0" fontId="8" fillId="0" borderId="19" xfId="0" applyFont="1" applyFill="1" applyBorder="1" applyAlignment="1">
      <alignment vertical="top" wrapText="1"/>
    </xf>
    <xf numFmtId="0" fontId="8" fillId="0" borderId="19" xfId="0" applyFont="1" applyBorder="1" applyAlignment="1">
      <alignment/>
    </xf>
    <xf numFmtId="0" fontId="10" fillId="0" borderId="16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8" fillId="0" borderId="2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2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6" fillId="0" borderId="22" xfId="0" applyFont="1" applyBorder="1" applyAlignment="1">
      <alignment horizontal="center" vertical="top"/>
    </xf>
    <xf numFmtId="0" fontId="5" fillId="0" borderId="18" xfId="0" applyFont="1" applyFill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20" borderId="23" xfId="0" applyFill="1" applyBorder="1" applyAlignment="1">
      <alignment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/>
    </xf>
    <xf numFmtId="0" fontId="14" fillId="0" borderId="23" xfId="0" applyFont="1" applyBorder="1" applyAlignment="1">
      <alignment vertical="top" wrapText="1"/>
    </xf>
    <xf numFmtId="0" fontId="14" fillId="20" borderId="23" xfId="0" applyFont="1" applyFill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20" borderId="10" xfId="0" applyFont="1" applyFill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/>
    </xf>
    <xf numFmtId="0" fontId="0" fillId="20" borderId="10" xfId="0" applyFill="1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0" fillId="19" borderId="19" xfId="0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19" borderId="24" xfId="0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14" fillId="20" borderId="14" xfId="0" applyFont="1" applyFill="1" applyBorder="1" applyAlignment="1">
      <alignment vertical="top" textRotation="90" wrapText="1"/>
    </xf>
    <xf numFmtId="0" fontId="6" fillId="0" borderId="14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20% - Акцент1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00"/>
  <sheetViews>
    <sheetView zoomScalePageLayoutView="0" workbookViewId="0" topLeftCell="A1">
      <selection activeCell="B42" sqref="B42"/>
    </sheetView>
  </sheetViews>
  <sheetFormatPr defaultColWidth="8.796875" defaultRowHeight="14.25"/>
  <cols>
    <col min="1" max="1" width="19.5" style="0" customWidth="1"/>
    <col min="2" max="2" width="16.3984375" style="0" customWidth="1"/>
    <col min="3" max="3" width="8.5" style="0" customWidth="1"/>
    <col min="4" max="4" width="8.5" style="37" customWidth="1"/>
    <col min="5" max="15" width="6.5" style="0" customWidth="1"/>
    <col min="16" max="16" width="8.5" style="0" customWidth="1"/>
    <col min="17" max="17" width="6.69921875" style="0" customWidth="1"/>
    <col min="18" max="16384" width="8.3984375" style="0" customWidth="1"/>
  </cols>
  <sheetData>
    <row r="1" spans="1:69" ht="1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"/>
      <c r="U1" s="2"/>
      <c r="V1" s="2"/>
      <c r="Y1" s="3">
        <v>1</v>
      </c>
      <c r="Z1" s="3">
        <v>2</v>
      </c>
      <c r="AA1" s="3">
        <v>3</v>
      </c>
      <c r="AB1" s="3">
        <v>4</v>
      </c>
      <c r="AC1" s="3">
        <v>5</v>
      </c>
      <c r="AD1" s="3">
        <v>6</v>
      </c>
      <c r="AE1" s="3">
        <v>7</v>
      </c>
      <c r="AF1" s="3">
        <v>8</v>
      </c>
      <c r="AG1" s="3">
        <v>9</v>
      </c>
      <c r="AH1" s="3">
        <v>10</v>
      </c>
      <c r="AI1" s="3">
        <v>11</v>
      </c>
      <c r="AJ1" s="3">
        <v>12</v>
      </c>
      <c r="AK1" s="3">
        <v>13</v>
      </c>
      <c r="AL1" s="3">
        <v>14</v>
      </c>
      <c r="AM1" s="3">
        <v>15</v>
      </c>
      <c r="AN1" s="3">
        <v>16</v>
      </c>
      <c r="AO1" s="3">
        <v>17</v>
      </c>
      <c r="AP1" s="3">
        <v>18</v>
      </c>
      <c r="AQ1" s="3">
        <v>19</v>
      </c>
      <c r="AR1" s="3">
        <v>20</v>
      </c>
      <c r="AS1" s="3">
        <v>21</v>
      </c>
      <c r="AT1" s="3">
        <v>22</v>
      </c>
      <c r="AU1" s="3">
        <v>23</v>
      </c>
      <c r="AV1" s="3">
        <v>24</v>
      </c>
      <c r="AW1" s="3">
        <v>25</v>
      </c>
      <c r="AX1" s="3">
        <v>26</v>
      </c>
      <c r="AY1" s="3">
        <v>27</v>
      </c>
      <c r="AZ1" s="3">
        <v>28</v>
      </c>
      <c r="BA1" s="3">
        <v>29</v>
      </c>
      <c r="BB1" s="3">
        <v>30</v>
      </c>
      <c r="BC1" s="3">
        <v>31</v>
      </c>
      <c r="BD1" s="3">
        <v>32</v>
      </c>
      <c r="BE1" s="3">
        <v>33</v>
      </c>
      <c r="BF1" s="3">
        <v>34</v>
      </c>
      <c r="BG1" s="3">
        <v>35</v>
      </c>
      <c r="BH1" s="3">
        <v>36</v>
      </c>
      <c r="BI1" s="3">
        <v>37</v>
      </c>
      <c r="BJ1" s="3">
        <v>38</v>
      </c>
      <c r="BK1" s="3">
        <v>39</v>
      </c>
      <c r="BL1" s="3">
        <v>40</v>
      </c>
      <c r="BM1" s="3">
        <v>41</v>
      </c>
      <c r="BN1" s="3">
        <v>42</v>
      </c>
      <c r="BO1" s="3">
        <v>43</v>
      </c>
      <c r="BP1" s="3">
        <v>44</v>
      </c>
      <c r="BQ1" s="3">
        <v>45</v>
      </c>
    </row>
    <row r="2" spans="1:69" ht="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4"/>
      <c r="U2" s="2"/>
      <c r="V2" s="2"/>
      <c r="Y2" s="3">
        <v>120</v>
      </c>
      <c r="Z2" s="3">
        <v>108</v>
      </c>
      <c r="AA2" s="3">
        <v>98</v>
      </c>
      <c r="AB2" s="3">
        <v>90</v>
      </c>
      <c r="AC2" s="3">
        <v>85</v>
      </c>
      <c r="AD2" s="3">
        <v>82</v>
      </c>
      <c r="AE2" s="3">
        <v>79</v>
      </c>
      <c r="AF2" s="3">
        <v>76</v>
      </c>
      <c r="AG2" s="3">
        <v>74</v>
      </c>
      <c r="AH2" s="3">
        <v>72</v>
      </c>
      <c r="AI2" s="3">
        <v>70</v>
      </c>
      <c r="AJ2" s="3">
        <v>69</v>
      </c>
      <c r="AK2" s="3">
        <v>68</v>
      </c>
      <c r="AL2" s="3">
        <v>67</v>
      </c>
      <c r="AM2" s="3">
        <v>66</v>
      </c>
      <c r="AN2" s="3">
        <v>65</v>
      </c>
      <c r="AO2" s="3">
        <v>64</v>
      </c>
      <c r="AP2" s="3">
        <v>63</v>
      </c>
      <c r="AQ2" s="3">
        <v>62</v>
      </c>
      <c r="AR2" s="3">
        <v>61</v>
      </c>
      <c r="AS2" s="3">
        <v>60</v>
      </c>
      <c r="AT2" s="3">
        <v>59</v>
      </c>
      <c r="AU2" s="3">
        <v>58</v>
      </c>
      <c r="AV2" s="3">
        <v>57</v>
      </c>
      <c r="AW2" s="3">
        <v>56</v>
      </c>
      <c r="AX2" s="3">
        <v>55</v>
      </c>
      <c r="AY2" s="3">
        <v>54</v>
      </c>
      <c r="AZ2" s="3">
        <v>53</v>
      </c>
      <c r="BA2" s="3">
        <v>52</v>
      </c>
      <c r="BB2" s="3">
        <v>51</v>
      </c>
      <c r="BC2" s="3">
        <v>50</v>
      </c>
      <c r="BD2" s="3">
        <v>49</v>
      </c>
      <c r="BE2" s="3">
        <v>48</v>
      </c>
      <c r="BF2" s="3">
        <v>47</v>
      </c>
      <c r="BG2" s="3">
        <v>46</v>
      </c>
      <c r="BH2" s="3">
        <v>45</v>
      </c>
      <c r="BI2" s="3">
        <v>44</v>
      </c>
      <c r="BJ2" s="3">
        <v>43</v>
      </c>
      <c r="BK2" s="3">
        <v>42</v>
      </c>
      <c r="BL2" s="3">
        <v>41</v>
      </c>
      <c r="BM2" s="3">
        <v>40</v>
      </c>
      <c r="BN2" s="3">
        <v>39</v>
      </c>
      <c r="BO2" s="3">
        <v>38</v>
      </c>
      <c r="BP2" s="3">
        <v>37</v>
      </c>
      <c r="BQ2" s="3">
        <v>36</v>
      </c>
    </row>
    <row r="3" spans="1:22" ht="36.75" customHeight="1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"/>
      <c r="U3" s="2"/>
      <c r="V3" s="2"/>
    </row>
    <row r="4" spans="1:22" ht="13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5"/>
      <c r="U4" s="6"/>
      <c r="V4" s="6"/>
    </row>
    <row r="5" spans="1:22" ht="18.75">
      <c r="A5" s="7"/>
      <c r="B5" s="7"/>
      <c r="C5" s="7"/>
      <c r="D5" s="8"/>
      <c r="E5" s="7"/>
      <c r="F5" s="7"/>
      <c r="G5" s="9" t="s">
        <v>2</v>
      </c>
      <c r="H5" s="9"/>
      <c r="I5" s="9"/>
      <c r="J5" s="7"/>
      <c r="K5" s="7"/>
      <c r="L5" s="7"/>
      <c r="M5" s="7"/>
      <c r="N5" s="7"/>
      <c r="O5" s="7"/>
      <c r="P5" s="7"/>
      <c r="Q5" s="7"/>
      <c r="R5" s="10" t="s">
        <v>3</v>
      </c>
      <c r="S5" s="7"/>
      <c r="T5" s="7"/>
      <c r="U5" s="7"/>
      <c r="V5" s="7"/>
    </row>
    <row r="6" spans="1:22" ht="15">
      <c r="A6" s="7" t="s">
        <v>4</v>
      </c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5" ht="25.5" customHeight="1">
      <c r="A7" s="114" t="s">
        <v>5</v>
      </c>
      <c r="B7" s="107" t="s">
        <v>6</v>
      </c>
      <c r="C7" s="115" t="s">
        <v>7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 t="s">
        <v>8</v>
      </c>
      <c r="P7" s="116"/>
      <c r="Q7" s="116"/>
      <c r="R7" s="117" t="s">
        <v>9</v>
      </c>
      <c r="S7" s="117"/>
      <c r="T7" s="117"/>
      <c r="U7" s="107" t="s">
        <v>10</v>
      </c>
      <c r="V7" s="107" t="s">
        <v>11</v>
      </c>
      <c r="X7" s="11"/>
      <c r="Y7" s="12"/>
    </row>
    <row r="8" spans="1:25" ht="16.5" customHeight="1">
      <c r="A8" s="114"/>
      <c r="B8" s="107"/>
      <c r="C8" s="13"/>
      <c r="D8" s="14" t="s">
        <v>12</v>
      </c>
      <c r="E8" s="14"/>
      <c r="F8" s="13"/>
      <c r="G8" s="14" t="s">
        <v>13</v>
      </c>
      <c r="H8" s="15"/>
      <c r="I8" s="13"/>
      <c r="J8" s="14" t="s">
        <v>14</v>
      </c>
      <c r="K8" s="15"/>
      <c r="L8" s="13"/>
      <c r="M8" s="14" t="s">
        <v>15</v>
      </c>
      <c r="N8" s="15"/>
      <c r="O8" s="116"/>
      <c r="P8" s="116"/>
      <c r="Q8" s="116"/>
      <c r="R8" s="108"/>
      <c r="S8" s="108"/>
      <c r="T8" s="108"/>
      <c r="U8" s="107"/>
      <c r="V8" s="107"/>
      <c r="X8" s="11"/>
      <c r="Y8" s="12"/>
    </row>
    <row r="9" spans="1:25" ht="18.75">
      <c r="A9" s="114"/>
      <c r="B9" s="107"/>
      <c r="C9" s="16" t="s">
        <v>16</v>
      </c>
      <c r="D9" s="16" t="s">
        <v>17</v>
      </c>
      <c r="E9" s="17" t="s">
        <v>18</v>
      </c>
      <c r="F9" s="16" t="s">
        <v>16</v>
      </c>
      <c r="G9" s="16" t="s">
        <v>17</v>
      </c>
      <c r="H9" s="17" t="s">
        <v>18</v>
      </c>
      <c r="I9" s="16" t="s">
        <v>16</v>
      </c>
      <c r="J9" s="16" t="s">
        <v>17</v>
      </c>
      <c r="K9" s="17" t="s">
        <v>18</v>
      </c>
      <c r="L9" s="16" t="s">
        <v>16</v>
      </c>
      <c r="M9" s="16" t="s">
        <v>17</v>
      </c>
      <c r="N9" s="17" t="s">
        <v>18</v>
      </c>
      <c r="O9" s="16" t="s">
        <v>16</v>
      </c>
      <c r="P9" s="16" t="s">
        <v>17</v>
      </c>
      <c r="Q9" s="17" t="s">
        <v>18</v>
      </c>
      <c r="R9" s="16" t="s">
        <v>16</v>
      </c>
      <c r="S9" s="16" t="s">
        <v>17</v>
      </c>
      <c r="T9" s="18" t="s">
        <v>18</v>
      </c>
      <c r="U9" s="107"/>
      <c r="V9" s="107"/>
      <c r="X9" s="11"/>
      <c r="Y9" s="12"/>
    </row>
    <row r="10" spans="1:25" ht="18.75">
      <c r="A10" s="109" t="s">
        <v>19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"/>
      <c r="U10" s="7"/>
      <c r="V10" s="19"/>
      <c r="X10" s="11"/>
      <c r="Y10" s="12"/>
    </row>
    <row r="11" spans="1:25" ht="16.5" customHeight="1">
      <c r="A11" s="20" t="s">
        <v>20</v>
      </c>
      <c r="B11" s="20" t="s">
        <v>21</v>
      </c>
      <c r="C11" s="21"/>
      <c r="D11" s="22">
        <v>1</v>
      </c>
      <c r="E11" s="22">
        <f>LOOKUP(D11,$Y$1:$BQ$1,$Y$2:$BQ$2)</f>
        <v>120</v>
      </c>
      <c r="F11" s="22"/>
      <c r="G11" s="22"/>
      <c r="H11" s="22">
        <v>0</v>
      </c>
      <c r="I11" s="22"/>
      <c r="J11" s="22">
        <v>1</v>
      </c>
      <c r="K11" s="22">
        <f>LOOKUP(J11,$Y$1:$BQ$1,$Y$2:$BQ$2)</f>
        <v>120</v>
      </c>
      <c r="L11" s="22"/>
      <c r="M11" s="22"/>
      <c r="N11" s="22">
        <v>0</v>
      </c>
      <c r="O11" s="22"/>
      <c r="P11" s="22">
        <v>4</v>
      </c>
      <c r="Q11" s="22">
        <f>LOOKUP(P11,$Y$1:$BQ$1,$Y$2:$BQ$2)</f>
        <v>90</v>
      </c>
      <c r="R11" s="23"/>
      <c r="S11" s="22"/>
      <c r="T11" s="24"/>
      <c r="U11" s="24">
        <f aca="true" t="shared" si="0" ref="U11:U21">Q11+N11+K11+H11+E11</f>
        <v>330</v>
      </c>
      <c r="V11" s="25">
        <f>_xlfn.RANK.EQ(U11,$U$11:$U$21,0)</f>
        <v>1</v>
      </c>
      <c r="X11" s="11"/>
      <c r="Y11" s="12"/>
    </row>
    <row r="12" spans="1:25" ht="15" customHeight="1">
      <c r="A12" s="20" t="s">
        <v>22</v>
      </c>
      <c r="B12" s="20" t="s">
        <v>23</v>
      </c>
      <c r="C12" s="26"/>
      <c r="D12" s="22"/>
      <c r="E12" s="22">
        <v>0</v>
      </c>
      <c r="F12" s="22"/>
      <c r="G12" s="22"/>
      <c r="H12" s="22">
        <v>0</v>
      </c>
      <c r="I12" s="22"/>
      <c r="J12" s="22"/>
      <c r="K12" s="22">
        <v>0</v>
      </c>
      <c r="L12" s="22"/>
      <c r="M12" s="22"/>
      <c r="N12" s="22">
        <v>0</v>
      </c>
      <c r="O12" s="22"/>
      <c r="P12" s="22">
        <v>1</v>
      </c>
      <c r="Q12" s="22">
        <f>LOOKUP(P12,$Y$1:$BQ$1,$Y$2:$BQ$2)</f>
        <v>120</v>
      </c>
      <c r="R12" s="23"/>
      <c r="S12" s="22"/>
      <c r="T12" s="24"/>
      <c r="U12" s="24">
        <f t="shared" si="0"/>
        <v>120</v>
      </c>
      <c r="V12" s="25">
        <f>_xlfn.RANK.EQ(U12,$U$11:$U$21,0)</f>
        <v>2</v>
      </c>
      <c r="X12" s="11"/>
      <c r="Y12" s="12"/>
    </row>
    <row r="13" spans="1:25" ht="15" customHeight="1">
      <c r="A13" s="20" t="s">
        <v>24</v>
      </c>
      <c r="B13" s="20" t="s">
        <v>25</v>
      </c>
      <c r="C13" s="26"/>
      <c r="D13" s="22"/>
      <c r="E13" s="22">
        <v>0</v>
      </c>
      <c r="F13" s="22"/>
      <c r="G13" s="22"/>
      <c r="H13" s="22">
        <v>0</v>
      </c>
      <c r="I13" s="22"/>
      <c r="J13" s="22"/>
      <c r="K13" s="22">
        <v>0</v>
      </c>
      <c r="L13" s="22"/>
      <c r="M13" s="22"/>
      <c r="N13" s="22">
        <v>0</v>
      </c>
      <c r="O13" s="22"/>
      <c r="P13" s="22">
        <v>2</v>
      </c>
      <c r="Q13" s="22">
        <f>LOOKUP(P13,$Y$1:$BQ$1,$Y$2:$BQ$2)</f>
        <v>108</v>
      </c>
      <c r="R13" s="23"/>
      <c r="S13" s="22"/>
      <c r="T13" s="24"/>
      <c r="U13" s="24">
        <f t="shared" si="0"/>
        <v>108</v>
      </c>
      <c r="V13" s="25">
        <f>_xlfn.RANK.EQ(U13,$U$11:$U$21,0)</f>
        <v>3</v>
      </c>
      <c r="X13" s="11"/>
      <c r="Y13" s="12"/>
    </row>
    <row r="14" spans="1:25" ht="15" customHeight="1">
      <c r="A14" s="20" t="s">
        <v>26</v>
      </c>
      <c r="B14" s="20" t="s">
        <v>25</v>
      </c>
      <c r="C14" s="21"/>
      <c r="D14" s="22"/>
      <c r="E14" s="22">
        <v>0</v>
      </c>
      <c r="F14" s="22"/>
      <c r="G14" s="22"/>
      <c r="H14" s="22">
        <v>0</v>
      </c>
      <c r="I14" s="22"/>
      <c r="J14" s="22"/>
      <c r="K14" s="22">
        <v>0</v>
      </c>
      <c r="L14" s="22"/>
      <c r="M14" s="22"/>
      <c r="N14" s="22">
        <v>0</v>
      </c>
      <c r="O14" s="22"/>
      <c r="P14" s="22">
        <v>3</v>
      </c>
      <c r="Q14" s="22">
        <f>LOOKUP(P14,$Y$1:$BQ$1,$Y$2:$BQ$2)</f>
        <v>98</v>
      </c>
      <c r="R14" s="23"/>
      <c r="S14" s="22"/>
      <c r="T14" s="24"/>
      <c r="U14" s="24">
        <f t="shared" si="0"/>
        <v>98</v>
      </c>
      <c r="V14" s="25">
        <f>_xlfn.RANK.EQ(U14,$U$11:$U$21,0)</f>
        <v>4</v>
      </c>
      <c r="X14" s="11"/>
      <c r="Y14" s="12"/>
    </row>
    <row r="15" spans="1:25" ht="15" customHeight="1">
      <c r="A15" s="20" t="s">
        <v>27</v>
      </c>
      <c r="B15" s="20" t="s">
        <v>28</v>
      </c>
      <c r="C15" s="26"/>
      <c r="D15" s="22"/>
      <c r="E15" s="22">
        <v>0</v>
      </c>
      <c r="F15" s="22"/>
      <c r="G15" s="22"/>
      <c r="H15" s="22">
        <v>0</v>
      </c>
      <c r="I15" s="22"/>
      <c r="J15" s="22"/>
      <c r="K15" s="22">
        <v>0</v>
      </c>
      <c r="L15" s="22"/>
      <c r="M15" s="22"/>
      <c r="N15" s="22">
        <v>0</v>
      </c>
      <c r="O15" s="22"/>
      <c r="P15" s="22"/>
      <c r="Q15" s="22">
        <v>0</v>
      </c>
      <c r="R15" s="23"/>
      <c r="S15" s="22"/>
      <c r="T15" s="24"/>
      <c r="U15" s="24">
        <f t="shared" si="0"/>
        <v>0</v>
      </c>
      <c r="V15" s="25"/>
      <c r="X15" s="11"/>
      <c r="Y15" s="12"/>
    </row>
    <row r="16" spans="1:25" ht="15" customHeight="1">
      <c r="A16" s="20" t="s">
        <v>29</v>
      </c>
      <c r="B16" s="20" t="s">
        <v>30</v>
      </c>
      <c r="C16" s="21"/>
      <c r="D16" s="22"/>
      <c r="E16" s="22">
        <v>0</v>
      </c>
      <c r="F16" s="22"/>
      <c r="G16" s="22"/>
      <c r="H16" s="22">
        <v>0</v>
      </c>
      <c r="I16" s="22"/>
      <c r="J16" s="22"/>
      <c r="K16" s="22">
        <v>0</v>
      </c>
      <c r="L16" s="22"/>
      <c r="M16" s="22"/>
      <c r="N16" s="22">
        <v>0</v>
      </c>
      <c r="O16" s="22"/>
      <c r="P16" s="22"/>
      <c r="Q16" s="22">
        <v>0</v>
      </c>
      <c r="R16" s="23"/>
      <c r="S16" s="22"/>
      <c r="T16" s="24"/>
      <c r="U16" s="24">
        <f t="shared" si="0"/>
        <v>0</v>
      </c>
      <c r="V16" s="25"/>
      <c r="X16" s="11"/>
      <c r="Y16" s="12"/>
    </row>
    <row r="17" spans="1:25" ht="15" customHeight="1">
      <c r="A17" s="20" t="s">
        <v>31</v>
      </c>
      <c r="B17" s="20" t="s">
        <v>32</v>
      </c>
      <c r="C17" s="21"/>
      <c r="D17" s="22"/>
      <c r="E17" s="22">
        <v>0</v>
      </c>
      <c r="F17" s="22"/>
      <c r="G17" s="22"/>
      <c r="H17" s="22">
        <v>0</v>
      </c>
      <c r="I17" s="22"/>
      <c r="J17" s="22"/>
      <c r="K17" s="22">
        <v>0</v>
      </c>
      <c r="L17" s="22"/>
      <c r="M17" s="22"/>
      <c r="N17" s="22">
        <v>0</v>
      </c>
      <c r="O17" s="22"/>
      <c r="P17" s="22"/>
      <c r="Q17" s="22">
        <v>0</v>
      </c>
      <c r="R17" s="23"/>
      <c r="S17" s="22"/>
      <c r="T17" s="24"/>
      <c r="U17" s="24">
        <f t="shared" si="0"/>
        <v>0</v>
      </c>
      <c r="V17" s="25"/>
      <c r="X17" s="11"/>
      <c r="Y17" s="12"/>
    </row>
    <row r="18" spans="1:25" ht="15" customHeight="1">
      <c r="A18" s="20" t="s">
        <v>33</v>
      </c>
      <c r="B18" s="20" t="s">
        <v>28</v>
      </c>
      <c r="C18" s="21"/>
      <c r="D18" s="22"/>
      <c r="E18" s="22">
        <v>0</v>
      </c>
      <c r="F18" s="22"/>
      <c r="G18" s="22"/>
      <c r="H18" s="22">
        <v>0</v>
      </c>
      <c r="I18" s="22"/>
      <c r="J18" s="22"/>
      <c r="K18" s="22">
        <v>0</v>
      </c>
      <c r="L18" s="22"/>
      <c r="M18" s="22"/>
      <c r="N18" s="22">
        <v>0</v>
      </c>
      <c r="O18" s="22"/>
      <c r="P18" s="22"/>
      <c r="Q18" s="22">
        <v>0</v>
      </c>
      <c r="R18" s="23"/>
      <c r="S18" s="22"/>
      <c r="T18" s="24"/>
      <c r="U18" s="24">
        <f t="shared" si="0"/>
        <v>0</v>
      </c>
      <c r="V18" s="25"/>
      <c r="X18" s="11"/>
      <c r="Y18" s="12"/>
    </row>
    <row r="19" spans="1:25" ht="15" customHeight="1">
      <c r="A19" s="20" t="s">
        <v>34</v>
      </c>
      <c r="B19" s="20" t="s">
        <v>35</v>
      </c>
      <c r="C19" s="21"/>
      <c r="D19" s="22"/>
      <c r="E19" s="22">
        <v>0</v>
      </c>
      <c r="F19" s="22"/>
      <c r="G19" s="22"/>
      <c r="H19" s="22">
        <v>0</v>
      </c>
      <c r="I19" s="22"/>
      <c r="J19" s="22"/>
      <c r="K19" s="22">
        <v>0</v>
      </c>
      <c r="L19" s="22"/>
      <c r="M19" s="22"/>
      <c r="N19" s="22">
        <v>0</v>
      </c>
      <c r="O19" s="22"/>
      <c r="P19" s="22"/>
      <c r="Q19" s="22">
        <v>0</v>
      </c>
      <c r="R19" s="23"/>
      <c r="S19" s="22"/>
      <c r="T19" s="24"/>
      <c r="U19" s="24">
        <f t="shared" si="0"/>
        <v>0</v>
      </c>
      <c r="V19" s="25"/>
      <c r="X19" s="11"/>
      <c r="Y19" s="12"/>
    </row>
    <row r="20" spans="1:25" ht="15" customHeight="1">
      <c r="A20" s="20" t="s">
        <v>36</v>
      </c>
      <c r="B20" s="20" t="s">
        <v>28</v>
      </c>
      <c r="C20" s="21"/>
      <c r="D20" s="22"/>
      <c r="E20" s="22">
        <v>0</v>
      </c>
      <c r="F20" s="22"/>
      <c r="G20" s="22"/>
      <c r="H20" s="22">
        <v>0</v>
      </c>
      <c r="I20" s="22"/>
      <c r="J20" s="22"/>
      <c r="K20" s="22">
        <v>0</v>
      </c>
      <c r="L20" s="22"/>
      <c r="M20" s="22"/>
      <c r="N20" s="22">
        <v>0</v>
      </c>
      <c r="O20" s="22"/>
      <c r="P20" s="22"/>
      <c r="Q20" s="22">
        <v>0</v>
      </c>
      <c r="R20" s="23"/>
      <c r="S20" s="22"/>
      <c r="T20" s="24"/>
      <c r="U20" s="24">
        <f t="shared" si="0"/>
        <v>0</v>
      </c>
      <c r="V20" s="25"/>
      <c r="X20" s="11"/>
      <c r="Y20" s="12"/>
    </row>
    <row r="21" spans="1:25" ht="15" customHeight="1">
      <c r="A21" s="27" t="s">
        <v>37</v>
      </c>
      <c r="B21" s="27" t="s">
        <v>35</v>
      </c>
      <c r="C21" s="28"/>
      <c r="D21" s="22"/>
      <c r="E21" s="22">
        <v>0</v>
      </c>
      <c r="F21" s="29"/>
      <c r="G21" s="22"/>
      <c r="H21" s="22">
        <v>0</v>
      </c>
      <c r="I21" s="29"/>
      <c r="J21" s="22"/>
      <c r="K21" s="22">
        <v>0</v>
      </c>
      <c r="L21" s="29"/>
      <c r="M21" s="22"/>
      <c r="N21" s="22">
        <v>0</v>
      </c>
      <c r="O21" s="29"/>
      <c r="P21" s="22"/>
      <c r="Q21" s="22">
        <v>0</v>
      </c>
      <c r="R21" s="30"/>
      <c r="S21" s="29"/>
      <c r="T21" s="31"/>
      <c r="U21" s="24">
        <f t="shared" si="0"/>
        <v>0</v>
      </c>
      <c r="V21" s="32"/>
      <c r="X21" s="11"/>
      <c r="Y21" s="12"/>
    </row>
    <row r="22" spans="1:25" ht="15" customHeight="1">
      <c r="A22" s="27"/>
      <c r="B22" s="27"/>
      <c r="C22" s="3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22"/>
      <c r="T22" s="22"/>
      <c r="U22" s="22"/>
      <c r="V22" s="25"/>
      <c r="X22" s="11"/>
      <c r="Y22" s="12"/>
    </row>
    <row r="23" spans="1:25" ht="15" customHeight="1">
      <c r="A23" s="110" t="s">
        <v>38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X23" s="11"/>
      <c r="Y23" s="12"/>
    </row>
    <row r="24" spans="1:25" ht="15" customHeight="1">
      <c r="A24" s="27" t="s">
        <v>39</v>
      </c>
      <c r="B24" s="27" t="s">
        <v>28</v>
      </c>
      <c r="C24" s="33"/>
      <c r="D24" s="22">
        <v>3</v>
      </c>
      <c r="E24" s="22">
        <f>LOOKUP(D24,$Y$1:$BQ$1,$Y$2:$BQ$2)</f>
        <v>98</v>
      </c>
      <c r="F24" s="22"/>
      <c r="G24" s="22">
        <v>1</v>
      </c>
      <c r="H24" s="22">
        <f>LOOKUP(G24,$Y$1:$BQ$1,$Y$2:$BQ$2)</f>
        <v>120</v>
      </c>
      <c r="I24" s="22"/>
      <c r="J24" s="22">
        <v>2</v>
      </c>
      <c r="K24" s="22">
        <f>LOOKUP(J24,$Y$1:$BQ$1,$Y$2:$BQ$2)</f>
        <v>108</v>
      </c>
      <c r="L24" s="22"/>
      <c r="M24" s="22">
        <v>2</v>
      </c>
      <c r="N24" s="22">
        <f>LOOKUP(M24,$Y$1:$BQ$1,$Y$2:$BQ$2)</f>
        <v>108</v>
      </c>
      <c r="O24" s="22"/>
      <c r="P24" s="22">
        <v>2</v>
      </c>
      <c r="Q24" s="22">
        <f>LOOKUP(P24,$Y$1:$BQ$1,$Y$2:$BQ$2)</f>
        <v>108</v>
      </c>
      <c r="R24" s="23"/>
      <c r="S24" s="22">
        <v>2</v>
      </c>
      <c r="T24" s="22">
        <f>LOOKUP(S24,$Y$1:$BQ$1,$Y$2:$BQ$2)</f>
        <v>108</v>
      </c>
      <c r="U24" s="22">
        <f aca="true" t="shared" si="1" ref="U24:U31">T24+Q24+N24+K24+H24+E24</f>
        <v>650</v>
      </c>
      <c r="V24" s="25">
        <f aca="true" t="shared" si="2" ref="V24:V29">_xlfn.RANK.EQ(U24,$U$24:$U$31,0)</f>
        <v>1</v>
      </c>
      <c r="X24" s="11"/>
      <c r="Y24" s="12"/>
    </row>
    <row r="25" spans="1:25" ht="15" customHeight="1">
      <c r="A25" s="27" t="s">
        <v>40</v>
      </c>
      <c r="B25" s="27" t="s">
        <v>41</v>
      </c>
      <c r="C25" s="33"/>
      <c r="D25" s="22">
        <v>2</v>
      </c>
      <c r="E25" s="22">
        <f>LOOKUP(D25,$Y$1:$BQ$1,$Y$2:$BQ$2)</f>
        <v>108</v>
      </c>
      <c r="F25" s="22"/>
      <c r="G25" s="22"/>
      <c r="H25" s="22">
        <v>0</v>
      </c>
      <c r="I25" s="22"/>
      <c r="J25" s="22"/>
      <c r="K25" s="22">
        <v>0</v>
      </c>
      <c r="L25" s="22"/>
      <c r="M25" s="22">
        <v>1</v>
      </c>
      <c r="N25" s="22">
        <f>LOOKUP(M25,$Y$1:$BQ$1,$Y$2:$BQ$2)</f>
        <v>120</v>
      </c>
      <c r="O25" s="22"/>
      <c r="P25" s="22">
        <v>5</v>
      </c>
      <c r="Q25" s="22">
        <f>LOOKUP(P25,$Y$1:$BQ$1,$Y$2:$BQ$2)</f>
        <v>85</v>
      </c>
      <c r="R25" s="23"/>
      <c r="S25" s="22">
        <v>0</v>
      </c>
      <c r="T25" s="22">
        <v>0</v>
      </c>
      <c r="U25" s="22">
        <f t="shared" si="1"/>
        <v>313</v>
      </c>
      <c r="V25" s="25">
        <f t="shared" si="2"/>
        <v>2</v>
      </c>
      <c r="X25" s="11"/>
      <c r="Y25" s="12"/>
    </row>
    <row r="26" spans="1:25" ht="15" customHeight="1">
      <c r="A26" s="27" t="s">
        <v>42</v>
      </c>
      <c r="B26" s="27" t="s">
        <v>28</v>
      </c>
      <c r="C26" s="33"/>
      <c r="D26" s="22">
        <v>1</v>
      </c>
      <c r="E26" s="22">
        <f>LOOKUP(D26,$Y$1:$BQ$1,$Y$2:$BQ$2)</f>
        <v>120</v>
      </c>
      <c r="F26" s="22"/>
      <c r="G26" s="22"/>
      <c r="H26" s="22">
        <v>0</v>
      </c>
      <c r="I26" s="22"/>
      <c r="J26" s="22">
        <v>1</v>
      </c>
      <c r="K26" s="22">
        <f>LOOKUP(J26,$Y$1:$BQ$1,$Y$2:$BQ$2)</f>
        <v>120</v>
      </c>
      <c r="L26" s="22"/>
      <c r="M26" s="22"/>
      <c r="N26" s="22">
        <v>0</v>
      </c>
      <c r="O26" s="22"/>
      <c r="P26" s="22"/>
      <c r="Q26" s="22">
        <v>0</v>
      </c>
      <c r="R26" s="23"/>
      <c r="S26" s="22">
        <v>0</v>
      </c>
      <c r="T26" s="22">
        <v>0</v>
      </c>
      <c r="U26" s="22">
        <f t="shared" si="1"/>
        <v>240</v>
      </c>
      <c r="V26" s="25">
        <f t="shared" si="2"/>
        <v>3</v>
      </c>
      <c r="X26" s="11"/>
      <c r="Y26" s="12"/>
    </row>
    <row r="27" spans="1:25" ht="15" customHeight="1">
      <c r="A27" s="27" t="s">
        <v>43</v>
      </c>
      <c r="B27" s="27" t="s">
        <v>28</v>
      </c>
      <c r="C27" s="33"/>
      <c r="D27" s="22"/>
      <c r="E27" s="22">
        <v>0</v>
      </c>
      <c r="F27" s="22"/>
      <c r="G27" s="22"/>
      <c r="H27" s="22">
        <v>0</v>
      </c>
      <c r="I27" s="22"/>
      <c r="J27" s="22"/>
      <c r="K27" s="22">
        <v>0</v>
      </c>
      <c r="L27" s="22"/>
      <c r="M27" s="22"/>
      <c r="N27" s="22">
        <v>0</v>
      </c>
      <c r="O27" s="22"/>
      <c r="P27" s="22">
        <v>1</v>
      </c>
      <c r="Q27" s="22">
        <f>LOOKUP(P27,$Y$1:$BQ$1,$Y$2:$BQ$2)</f>
        <v>120</v>
      </c>
      <c r="R27" s="23"/>
      <c r="S27" s="22">
        <v>0</v>
      </c>
      <c r="T27" s="22">
        <v>0</v>
      </c>
      <c r="U27" s="22">
        <f t="shared" si="1"/>
        <v>120</v>
      </c>
      <c r="V27" s="25">
        <f t="shared" si="2"/>
        <v>4</v>
      </c>
      <c r="X27" s="11"/>
      <c r="Y27" s="12"/>
    </row>
    <row r="28" spans="1:25" ht="15" customHeight="1">
      <c r="A28" s="27" t="s">
        <v>44</v>
      </c>
      <c r="B28" s="27" t="s">
        <v>28</v>
      </c>
      <c r="C28" s="33"/>
      <c r="D28" s="22"/>
      <c r="E28" s="22">
        <v>0</v>
      </c>
      <c r="F28" s="22"/>
      <c r="G28" s="22"/>
      <c r="H28" s="22">
        <v>0</v>
      </c>
      <c r="I28" s="22"/>
      <c r="J28" s="22"/>
      <c r="K28" s="22">
        <v>0</v>
      </c>
      <c r="L28" s="22"/>
      <c r="M28" s="22"/>
      <c r="N28" s="22">
        <v>0</v>
      </c>
      <c r="O28" s="22"/>
      <c r="P28" s="22">
        <v>3</v>
      </c>
      <c r="Q28" s="22">
        <f>LOOKUP(P28,$Y$1:$BQ$1,$Y$2:$BQ$2)</f>
        <v>98</v>
      </c>
      <c r="R28" s="23"/>
      <c r="S28" s="22">
        <v>0</v>
      </c>
      <c r="T28" s="22">
        <v>0</v>
      </c>
      <c r="U28" s="22">
        <f t="shared" si="1"/>
        <v>98</v>
      </c>
      <c r="V28" s="25">
        <f t="shared" si="2"/>
        <v>5</v>
      </c>
      <c r="X28" s="11"/>
      <c r="Y28" s="12"/>
    </row>
    <row r="29" spans="1:25" ht="15" customHeight="1">
      <c r="A29" s="27" t="s">
        <v>45</v>
      </c>
      <c r="B29" s="27" t="s">
        <v>28</v>
      </c>
      <c r="C29" s="33"/>
      <c r="D29" s="22"/>
      <c r="E29" s="22">
        <v>0</v>
      </c>
      <c r="F29" s="22"/>
      <c r="G29" s="22"/>
      <c r="H29" s="22">
        <v>0</v>
      </c>
      <c r="I29" s="22"/>
      <c r="J29" s="22"/>
      <c r="K29" s="22">
        <v>0</v>
      </c>
      <c r="L29" s="22"/>
      <c r="M29" s="22"/>
      <c r="N29" s="22">
        <v>0</v>
      </c>
      <c r="O29" s="22"/>
      <c r="P29" s="22">
        <v>4</v>
      </c>
      <c r="Q29" s="22">
        <f>LOOKUP(P29,$Y$1:$BQ$1,$Y$2:$BQ$2)</f>
        <v>90</v>
      </c>
      <c r="R29" s="23"/>
      <c r="S29" s="22">
        <v>0</v>
      </c>
      <c r="T29" s="22">
        <v>0</v>
      </c>
      <c r="U29" s="22">
        <f t="shared" si="1"/>
        <v>90</v>
      </c>
      <c r="V29" s="25">
        <f t="shared" si="2"/>
        <v>6</v>
      </c>
      <c r="X29" s="11"/>
      <c r="Y29" s="12"/>
    </row>
    <row r="30" spans="1:25" ht="15" customHeight="1">
      <c r="A30" s="27" t="s">
        <v>46</v>
      </c>
      <c r="B30" s="27" t="s">
        <v>28</v>
      </c>
      <c r="C30" s="33"/>
      <c r="D30" s="22"/>
      <c r="E30" s="22">
        <v>0</v>
      </c>
      <c r="F30" s="22"/>
      <c r="G30" s="22"/>
      <c r="H30" s="22">
        <v>0</v>
      </c>
      <c r="I30" s="22"/>
      <c r="J30" s="22"/>
      <c r="K30" s="22">
        <v>0</v>
      </c>
      <c r="L30" s="22"/>
      <c r="M30" s="22"/>
      <c r="N30" s="22">
        <v>0</v>
      </c>
      <c r="O30" s="22"/>
      <c r="P30" s="22"/>
      <c r="Q30" s="22">
        <v>0</v>
      </c>
      <c r="R30" s="23"/>
      <c r="S30" s="22">
        <v>0</v>
      </c>
      <c r="T30" s="22">
        <v>0</v>
      </c>
      <c r="U30" s="22">
        <f t="shared" si="1"/>
        <v>0</v>
      </c>
      <c r="V30" s="25"/>
      <c r="X30" s="11"/>
      <c r="Y30" s="12"/>
    </row>
    <row r="31" spans="1:25" ht="15" customHeight="1">
      <c r="A31" s="27" t="s">
        <v>47</v>
      </c>
      <c r="B31" s="27" t="s">
        <v>28</v>
      </c>
      <c r="C31" s="33"/>
      <c r="D31" s="22"/>
      <c r="E31" s="22">
        <v>0</v>
      </c>
      <c r="F31" s="22"/>
      <c r="G31" s="22"/>
      <c r="H31" s="22">
        <v>0</v>
      </c>
      <c r="I31" s="22"/>
      <c r="J31" s="22"/>
      <c r="K31" s="22">
        <v>0</v>
      </c>
      <c r="L31" s="22"/>
      <c r="M31" s="22"/>
      <c r="N31" s="22">
        <v>0</v>
      </c>
      <c r="O31" s="22"/>
      <c r="P31" s="22"/>
      <c r="Q31" s="22">
        <v>0</v>
      </c>
      <c r="R31" s="23"/>
      <c r="S31" s="22">
        <v>0</v>
      </c>
      <c r="T31" s="22">
        <v>0</v>
      </c>
      <c r="U31" s="22">
        <f t="shared" si="1"/>
        <v>0</v>
      </c>
      <c r="V31" s="25"/>
      <c r="X31" s="11"/>
      <c r="Y31" s="12"/>
    </row>
    <row r="32" spans="1:25" ht="15" customHeight="1">
      <c r="A32" s="27"/>
      <c r="B32" s="27"/>
      <c r="C32" s="3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22"/>
      <c r="T32" s="22"/>
      <c r="U32" s="22"/>
      <c r="V32" s="25"/>
      <c r="X32" s="11"/>
      <c r="Y32" s="12"/>
    </row>
    <row r="33" spans="1:25" ht="30" customHeight="1">
      <c r="A33" s="110" t="s">
        <v>48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X33" s="11"/>
      <c r="Y33" s="12"/>
    </row>
    <row r="34" spans="1:25" ht="15" customHeight="1">
      <c r="A34" s="27" t="s">
        <v>49</v>
      </c>
      <c r="B34" s="27" t="s">
        <v>50</v>
      </c>
      <c r="C34" s="33"/>
      <c r="D34" s="22"/>
      <c r="E34" s="22">
        <v>0</v>
      </c>
      <c r="F34" s="22"/>
      <c r="G34" s="22"/>
      <c r="H34" s="22">
        <v>0</v>
      </c>
      <c r="I34" s="22"/>
      <c r="J34" s="22"/>
      <c r="K34" s="22">
        <v>0</v>
      </c>
      <c r="L34" s="22"/>
      <c r="M34" s="22"/>
      <c r="N34" s="22">
        <v>0</v>
      </c>
      <c r="O34" s="22"/>
      <c r="P34" s="22">
        <v>1</v>
      </c>
      <c r="Q34" s="22">
        <f>LOOKUP(P34,$Y$1:$BQ$1,$Y$2:$BQ$2)</f>
        <v>120</v>
      </c>
      <c r="R34" s="23"/>
      <c r="S34" s="22"/>
      <c r="T34" s="22"/>
      <c r="U34" s="24">
        <f>Q34+N34+K34+H34+E34</f>
        <v>120</v>
      </c>
      <c r="V34" s="25">
        <f>_xlfn.RANK.EQ(U34,$U$34:$U$37,0)</f>
        <v>1</v>
      </c>
      <c r="X34" s="11"/>
      <c r="Y34" s="12"/>
    </row>
    <row r="35" spans="1:25" ht="15" customHeight="1">
      <c r="A35" s="27" t="s">
        <v>51</v>
      </c>
      <c r="B35" s="27" t="s">
        <v>50</v>
      </c>
      <c r="C35" s="33"/>
      <c r="D35" s="22"/>
      <c r="E35" s="22">
        <v>0</v>
      </c>
      <c r="F35" s="22"/>
      <c r="G35" s="22"/>
      <c r="H35" s="22">
        <v>0</v>
      </c>
      <c r="I35" s="22"/>
      <c r="J35" s="22"/>
      <c r="K35" s="22">
        <v>0</v>
      </c>
      <c r="L35" s="22"/>
      <c r="M35" s="22"/>
      <c r="N35" s="22">
        <v>0</v>
      </c>
      <c r="O35" s="22"/>
      <c r="P35" s="22">
        <v>2</v>
      </c>
      <c r="Q35" s="22">
        <f>LOOKUP(P35,$Y$1:$BQ$1,$Y$2:$BQ$2)</f>
        <v>108</v>
      </c>
      <c r="R35" s="23"/>
      <c r="S35" s="22"/>
      <c r="T35" s="22"/>
      <c r="U35" s="24">
        <f>Q35+N35+K35+H35+E35</f>
        <v>108</v>
      </c>
      <c r="V35" s="25">
        <f>_xlfn.RANK.EQ(U35,$U$34:$U$37,0)</f>
        <v>2</v>
      </c>
      <c r="X35" s="11"/>
      <c r="Y35" s="12"/>
    </row>
    <row r="36" spans="1:25" ht="15" customHeight="1">
      <c r="A36" s="27" t="s">
        <v>52</v>
      </c>
      <c r="B36" s="27" t="s">
        <v>50</v>
      </c>
      <c r="C36" s="33"/>
      <c r="D36" s="22"/>
      <c r="E36" s="22">
        <v>0</v>
      </c>
      <c r="F36" s="22"/>
      <c r="G36" s="22"/>
      <c r="H36" s="22">
        <v>0</v>
      </c>
      <c r="I36" s="22"/>
      <c r="J36" s="22"/>
      <c r="K36" s="22">
        <v>0</v>
      </c>
      <c r="L36" s="22"/>
      <c r="M36" s="22"/>
      <c r="N36" s="22">
        <v>0</v>
      </c>
      <c r="O36" s="22"/>
      <c r="P36" s="22">
        <v>3</v>
      </c>
      <c r="Q36" s="22">
        <f>LOOKUP(P36,$Y$1:$BQ$1,$Y$2:$BQ$2)</f>
        <v>98</v>
      </c>
      <c r="R36" s="23"/>
      <c r="S36" s="22"/>
      <c r="T36" s="22"/>
      <c r="U36" s="24">
        <f>Q36+N36+K36+H36+E36</f>
        <v>98</v>
      </c>
      <c r="V36" s="25">
        <f>_xlfn.RANK.EQ(U36,$U$34:$U$37,0)</f>
        <v>3</v>
      </c>
      <c r="X36" s="11"/>
      <c r="Y36" s="12"/>
    </row>
    <row r="37" spans="1:25" ht="18.75">
      <c r="A37" s="27" t="s">
        <v>53</v>
      </c>
      <c r="B37" s="27" t="s">
        <v>25</v>
      </c>
      <c r="C37" s="33"/>
      <c r="D37" s="22"/>
      <c r="E37" s="22">
        <v>0</v>
      </c>
      <c r="F37" s="22"/>
      <c r="G37" s="22"/>
      <c r="H37" s="22">
        <v>0</v>
      </c>
      <c r="I37" s="22"/>
      <c r="J37" s="22"/>
      <c r="K37" s="22">
        <v>0</v>
      </c>
      <c r="L37" s="22"/>
      <c r="M37" s="22"/>
      <c r="N37" s="22">
        <v>0</v>
      </c>
      <c r="O37" s="22"/>
      <c r="P37" s="22">
        <v>4</v>
      </c>
      <c r="Q37" s="22">
        <f>LOOKUP(P37,$Y$1:$BQ$1,$Y$2:$BQ$2)</f>
        <v>90</v>
      </c>
      <c r="R37" s="23"/>
      <c r="S37" s="22"/>
      <c r="T37" s="22"/>
      <c r="U37" s="24">
        <f>Q37+N37+K37+H37+E37</f>
        <v>90</v>
      </c>
      <c r="V37" s="25">
        <f>_xlfn.RANK.EQ(U37,$U$34:$U$37,0)</f>
        <v>4</v>
      </c>
      <c r="X37" s="11"/>
      <c r="Y37" s="12"/>
    </row>
    <row r="38" spans="1:25" ht="15" customHeight="1">
      <c r="A38" s="27"/>
      <c r="B38" s="27"/>
      <c r="C38" s="33"/>
      <c r="D38" s="22"/>
      <c r="E38" s="22">
        <v>0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22"/>
      <c r="T38" s="22"/>
      <c r="U38" s="22"/>
      <c r="V38" s="25"/>
      <c r="X38" s="11"/>
      <c r="Y38" s="12"/>
    </row>
    <row r="39" spans="1:25" ht="15" customHeight="1">
      <c r="A39" s="27"/>
      <c r="B39" s="27"/>
      <c r="C39" s="33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  <c r="S39" s="22"/>
      <c r="T39" s="22"/>
      <c r="U39" s="22"/>
      <c r="V39" s="25"/>
      <c r="X39" s="11"/>
      <c r="Y39" s="12"/>
    </row>
    <row r="40" spans="1:25" ht="15" customHeight="1">
      <c r="A40" s="27"/>
      <c r="B40" s="27"/>
      <c r="C40" s="3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  <c r="S40" s="22"/>
      <c r="T40" s="22"/>
      <c r="U40" s="22"/>
      <c r="V40" s="25"/>
      <c r="X40" s="11"/>
      <c r="Y40" s="12"/>
    </row>
    <row r="41" spans="1:25" ht="15" customHeight="1">
      <c r="A41" s="27"/>
      <c r="B41" s="27"/>
      <c r="C41" s="33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  <c r="S41" s="22"/>
      <c r="T41" s="22"/>
      <c r="U41" s="22"/>
      <c r="V41" s="25"/>
      <c r="X41" s="11"/>
      <c r="Y41" s="12"/>
    </row>
    <row r="42" spans="1:25" ht="15" customHeight="1">
      <c r="A42" s="27"/>
      <c r="B42" s="27"/>
      <c r="C42" s="3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  <c r="S42" s="22"/>
      <c r="T42" s="22"/>
      <c r="U42" s="22"/>
      <c r="V42" s="25"/>
      <c r="X42" s="11"/>
      <c r="Y42" s="12"/>
    </row>
    <row r="43" spans="1:25" ht="15" customHeight="1">
      <c r="A43" s="27"/>
      <c r="B43" s="27"/>
      <c r="C43" s="33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  <c r="S43" s="22"/>
      <c r="T43" s="22"/>
      <c r="U43" s="22"/>
      <c r="V43" s="25"/>
      <c r="X43" s="11"/>
      <c r="Y43" s="12"/>
    </row>
    <row r="44" spans="1:25" ht="15" customHeight="1">
      <c r="A44" s="27"/>
      <c r="B44" s="27"/>
      <c r="C44" s="33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  <c r="S44" s="22"/>
      <c r="T44" s="22"/>
      <c r="U44" s="22"/>
      <c r="V44" s="25"/>
      <c r="X44" s="11"/>
      <c r="Y44" s="12"/>
    </row>
    <row r="45" spans="1:25" ht="15" customHeight="1">
      <c r="A45" s="27"/>
      <c r="B45" s="27"/>
      <c r="C45" s="3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  <c r="S45" s="22"/>
      <c r="T45" s="22"/>
      <c r="U45" s="22"/>
      <c r="V45" s="25"/>
      <c r="X45" s="11"/>
      <c r="Y45" s="12"/>
    </row>
    <row r="46" spans="1:25" ht="15" customHeight="1">
      <c r="A46" s="20"/>
      <c r="B46" s="20"/>
      <c r="C46" s="3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  <c r="S46" s="22"/>
      <c r="T46" s="22"/>
      <c r="U46" s="22"/>
      <c r="V46" s="25"/>
      <c r="X46" s="11"/>
      <c r="Y46" s="12"/>
    </row>
    <row r="47" spans="1:25" ht="15" customHeight="1">
      <c r="A47" s="20"/>
      <c r="B47" s="20"/>
      <c r="C47" s="3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  <c r="S47" s="22"/>
      <c r="T47" s="22"/>
      <c r="U47" s="22"/>
      <c r="V47" s="25"/>
      <c r="X47" s="11"/>
      <c r="Y47" s="12"/>
    </row>
    <row r="48" spans="1:25" ht="15" customHeight="1">
      <c r="A48" s="106" t="s">
        <v>54</v>
      </c>
      <c r="B48" s="106"/>
      <c r="C48" s="106"/>
      <c r="D48" s="34"/>
      <c r="F48" s="35" t="s">
        <v>55</v>
      </c>
      <c r="G48" s="35"/>
      <c r="H48" s="35"/>
      <c r="X48" s="11"/>
      <c r="Y48" s="12"/>
    </row>
    <row r="49" spans="1:25" ht="14.25" customHeight="1">
      <c r="A49" s="106" t="s">
        <v>56</v>
      </c>
      <c r="B49" s="106"/>
      <c r="C49" s="106"/>
      <c r="D49" s="34"/>
      <c r="F49" s="35" t="s">
        <v>57</v>
      </c>
      <c r="G49" s="35"/>
      <c r="H49" s="35"/>
      <c r="X49" s="11"/>
      <c r="Y49" s="12"/>
    </row>
    <row r="50" spans="1:25" ht="18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X50" s="11"/>
      <c r="Y50" s="12"/>
    </row>
    <row r="51" spans="1:25" ht="18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X51" s="11"/>
      <c r="Y51" s="12"/>
    </row>
    <row r="52" spans="1:25" ht="18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X52" s="11"/>
      <c r="Y52" s="12"/>
    </row>
    <row r="53" spans="1:25" ht="18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X53" s="11"/>
      <c r="Y53" s="12"/>
    </row>
    <row r="54" spans="1:25" ht="18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X54" s="11"/>
      <c r="Y54" s="12"/>
    </row>
    <row r="55" spans="1:25" ht="18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X55" s="11"/>
      <c r="Y55" s="12"/>
    </row>
    <row r="56" spans="1:25" ht="18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X56" s="11"/>
      <c r="Y56" s="12"/>
    </row>
    <row r="57" spans="1:25" ht="18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X57" s="11"/>
      <c r="Y57" s="12"/>
    </row>
    <row r="58" spans="1:25" ht="18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X58" s="11"/>
      <c r="Y58" s="12"/>
    </row>
    <row r="59" spans="1:25" ht="18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X59" s="11"/>
      <c r="Y59" s="12"/>
    </row>
    <row r="60" spans="1:25" ht="18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X60" s="11"/>
      <c r="Y60" s="12"/>
    </row>
    <row r="61" spans="1:25" ht="18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X61" s="11"/>
      <c r="Y61" s="12"/>
    </row>
    <row r="62" spans="1:25" ht="18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X62" s="11"/>
      <c r="Y62" s="12"/>
    </row>
    <row r="63" spans="1:25" ht="18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X63" s="11"/>
      <c r="Y63" s="12"/>
    </row>
    <row r="64" spans="1:25" ht="18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X64" s="11"/>
      <c r="Y64" s="12"/>
    </row>
    <row r="65" spans="1:25" ht="18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X65" s="11"/>
      <c r="Y65" s="12"/>
    </row>
    <row r="66" spans="1:25" ht="18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X66" s="11"/>
      <c r="Y66" s="12"/>
    </row>
    <row r="67" spans="1:25" ht="18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X67" s="11"/>
      <c r="Y67" s="12"/>
    </row>
    <row r="68" spans="1:25" ht="18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X68" s="11"/>
      <c r="Y68" s="12"/>
    </row>
    <row r="69" spans="1:25" ht="18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X69" s="11"/>
      <c r="Y69" s="12"/>
    </row>
    <row r="70" spans="1:25" ht="18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X70" s="11"/>
      <c r="Y70" s="12"/>
    </row>
    <row r="71" spans="1:25" ht="18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X71" s="11"/>
      <c r="Y71" s="12"/>
    </row>
    <row r="72" spans="1:25" ht="18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X72" s="11"/>
      <c r="Y72" s="12"/>
    </row>
    <row r="73" spans="1:25" ht="18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X73" s="11"/>
      <c r="Y73" s="12"/>
    </row>
    <row r="74" spans="1:25" ht="18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X74" s="11"/>
      <c r="Y74" s="12"/>
    </row>
    <row r="75" spans="1:25" ht="18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X75" s="11"/>
      <c r="Y75" s="12"/>
    </row>
    <row r="76" spans="1:25" ht="18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X76" s="11"/>
      <c r="Y76" s="12"/>
    </row>
    <row r="77" spans="1:25" ht="18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X77" s="11"/>
      <c r="Y77" s="12"/>
    </row>
    <row r="78" spans="1:22" ht="14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ht="14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ht="14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ht="14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ht="14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ht="14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ht="14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ht="14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ht="14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ht="14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ht="14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ht="14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ht="14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ht="14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ht="14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ht="14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ht="14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ht="14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ht="14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ht="14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ht="14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ht="14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ht="14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</sheetData>
  <sheetProtection/>
  <mergeCells count="17">
    <mergeCell ref="C7:N7"/>
    <mergeCell ref="O7:Q8"/>
    <mergeCell ref="R7:T7"/>
    <mergeCell ref="A1:S1"/>
    <mergeCell ref="A2:S2"/>
    <mergeCell ref="A3:S3"/>
    <mergeCell ref="A4:S4"/>
    <mergeCell ref="A48:C48"/>
    <mergeCell ref="A49:C49"/>
    <mergeCell ref="U7:U9"/>
    <mergeCell ref="V7:V9"/>
    <mergeCell ref="R8:T8"/>
    <mergeCell ref="A10:S10"/>
    <mergeCell ref="A23:V23"/>
    <mergeCell ref="A33:V33"/>
    <mergeCell ref="A7:A9"/>
    <mergeCell ref="B7:B9"/>
  </mergeCells>
  <printOptions horizontalCentered="1"/>
  <pageMargins left="0.19645669291338586" right="0.19645669291338586" top="0.4921259842519686" bottom="0.4921259842519686" header="0.19645669291338586" footer="0.19645669291338586"/>
  <pageSetup fitToHeight="0" fitToWidth="0" orientation="landscape" pageOrder="overThenDown" paperSize="9" scale="65"/>
  <colBreaks count="1" manualBreakCount="1">
    <brk id="22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Q111"/>
  <sheetViews>
    <sheetView tabSelected="1" zoomScalePageLayoutView="0" workbookViewId="0" topLeftCell="A22">
      <selection activeCell="A41" sqref="A41"/>
    </sheetView>
  </sheetViews>
  <sheetFormatPr defaultColWidth="8.796875" defaultRowHeight="14.25"/>
  <cols>
    <col min="1" max="1" width="19.5" style="0" customWidth="1"/>
    <col min="2" max="2" width="16.8984375" style="0" customWidth="1"/>
    <col min="3" max="3" width="8.5" style="0" customWidth="1"/>
    <col min="4" max="4" width="8.5" style="37" customWidth="1"/>
    <col min="5" max="5" width="6.5" style="0" customWidth="1"/>
    <col min="6" max="6" width="10.59765625" style="0" customWidth="1"/>
    <col min="7" max="8" width="6.5" style="0" customWidth="1"/>
    <col min="9" max="9" width="11.69921875" style="0" customWidth="1"/>
    <col min="10" max="11" width="6.5" style="0" customWidth="1"/>
    <col min="12" max="12" width="9.8984375" style="0" customWidth="1"/>
    <col min="13" max="15" width="6.5" style="0" customWidth="1"/>
    <col min="16" max="16" width="8.5" style="0" customWidth="1"/>
    <col min="17" max="17" width="6.69921875" style="0" customWidth="1"/>
    <col min="18" max="16384" width="8.3984375" style="0" customWidth="1"/>
  </cols>
  <sheetData>
    <row r="1" spans="1:69" ht="1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"/>
      <c r="U1" s="2"/>
      <c r="V1" s="2"/>
      <c r="Y1" s="3">
        <v>1</v>
      </c>
      <c r="Z1" s="3">
        <v>2</v>
      </c>
      <c r="AA1" s="3">
        <v>3</v>
      </c>
      <c r="AB1" s="3">
        <v>4</v>
      </c>
      <c r="AC1" s="3">
        <v>5</v>
      </c>
      <c r="AD1" s="3">
        <v>6</v>
      </c>
      <c r="AE1" s="3">
        <v>7</v>
      </c>
      <c r="AF1" s="3">
        <v>8</v>
      </c>
      <c r="AG1" s="3">
        <v>9</v>
      </c>
      <c r="AH1" s="3">
        <v>10</v>
      </c>
      <c r="AI1" s="3">
        <v>11</v>
      </c>
      <c r="AJ1" s="3">
        <v>12</v>
      </c>
      <c r="AK1" s="3">
        <v>13</v>
      </c>
      <c r="AL1" s="3">
        <v>14</v>
      </c>
      <c r="AM1" s="3">
        <v>15</v>
      </c>
      <c r="AN1" s="3">
        <v>16</v>
      </c>
      <c r="AO1" s="3">
        <v>17</v>
      </c>
      <c r="AP1" s="3">
        <v>18</v>
      </c>
      <c r="AQ1" s="3">
        <v>19</v>
      </c>
      <c r="AR1" s="3">
        <v>20</v>
      </c>
      <c r="AS1" s="3">
        <v>21</v>
      </c>
      <c r="AT1" s="3">
        <v>22</v>
      </c>
      <c r="AU1" s="3">
        <v>23</v>
      </c>
      <c r="AV1" s="3">
        <v>24</v>
      </c>
      <c r="AW1" s="3">
        <v>25</v>
      </c>
      <c r="AX1" s="3">
        <v>26</v>
      </c>
      <c r="AY1" s="3">
        <v>27</v>
      </c>
      <c r="AZ1" s="3">
        <v>28</v>
      </c>
      <c r="BA1" s="3">
        <v>29</v>
      </c>
      <c r="BB1" s="3">
        <v>30</v>
      </c>
      <c r="BC1" s="3">
        <v>31</v>
      </c>
      <c r="BD1" s="3">
        <v>32</v>
      </c>
      <c r="BE1" s="3">
        <v>33</v>
      </c>
      <c r="BF1" s="3">
        <v>34</v>
      </c>
      <c r="BG1" s="3">
        <v>35</v>
      </c>
      <c r="BH1" s="3">
        <v>36</v>
      </c>
      <c r="BI1" s="3">
        <v>37</v>
      </c>
      <c r="BJ1" s="3">
        <v>38</v>
      </c>
      <c r="BK1" s="3">
        <v>39</v>
      </c>
      <c r="BL1" s="3">
        <v>40</v>
      </c>
      <c r="BM1" s="3">
        <v>41</v>
      </c>
      <c r="BN1" s="3">
        <v>42</v>
      </c>
      <c r="BO1" s="3">
        <v>43</v>
      </c>
      <c r="BP1" s="3">
        <v>44</v>
      </c>
      <c r="BQ1" s="3">
        <v>45</v>
      </c>
    </row>
    <row r="2" spans="1:69" ht="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4"/>
      <c r="U2" s="2"/>
      <c r="V2" s="2"/>
      <c r="Y2" s="3">
        <v>120</v>
      </c>
      <c r="Z2" s="3">
        <v>108</v>
      </c>
      <c r="AA2" s="3">
        <v>98</v>
      </c>
      <c r="AB2" s="3">
        <v>90</v>
      </c>
      <c r="AC2" s="3">
        <v>85</v>
      </c>
      <c r="AD2" s="3">
        <v>82</v>
      </c>
      <c r="AE2" s="3">
        <v>79</v>
      </c>
      <c r="AF2" s="3">
        <v>76</v>
      </c>
      <c r="AG2" s="3">
        <v>74</v>
      </c>
      <c r="AH2" s="3">
        <v>72</v>
      </c>
      <c r="AI2" s="3">
        <v>70</v>
      </c>
      <c r="AJ2" s="3">
        <v>69</v>
      </c>
      <c r="AK2" s="3">
        <v>68</v>
      </c>
      <c r="AL2" s="3">
        <v>67</v>
      </c>
      <c r="AM2" s="3">
        <v>66</v>
      </c>
      <c r="AN2" s="3">
        <v>65</v>
      </c>
      <c r="AO2" s="3">
        <v>64</v>
      </c>
      <c r="AP2" s="3">
        <v>63</v>
      </c>
      <c r="AQ2" s="3">
        <v>62</v>
      </c>
      <c r="AR2" s="3">
        <v>61</v>
      </c>
      <c r="AS2" s="3">
        <v>60</v>
      </c>
      <c r="AT2" s="3">
        <v>59</v>
      </c>
      <c r="AU2" s="3">
        <v>58</v>
      </c>
      <c r="AV2" s="3">
        <v>57</v>
      </c>
      <c r="AW2" s="3">
        <v>56</v>
      </c>
      <c r="AX2" s="3">
        <v>55</v>
      </c>
      <c r="AY2" s="3">
        <v>54</v>
      </c>
      <c r="AZ2" s="3">
        <v>53</v>
      </c>
      <c r="BA2" s="3">
        <v>52</v>
      </c>
      <c r="BB2" s="3">
        <v>51</v>
      </c>
      <c r="BC2" s="3">
        <v>50</v>
      </c>
      <c r="BD2" s="3">
        <v>49</v>
      </c>
      <c r="BE2" s="3">
        <v>48</v>
      </c>
      <c r="BF2" s="3">
        <v>47</v>
      </c>
      <c r="BG2" s="3">
        <v>46</v>
      </c>
      <c r="BH2" s="3">
        <v>45</v>
      </c>
      <c r="BI2" s="3">
        <v>44</v>
      </c>
      <c r="BJ2" s="3">
        <v>43</v>
      </c>
      <c r="BK2" s="3">
        <v>42</v>
      </c>
      <c r="BL2" s="3">
        <v>41</v>
      </c>
      <c r="BM2" s="3">
        <v>40</v>
      </c>
      <c r="BN2" s="3">
        <v>39</v>
      </c>
      <c r="BO2" s="3">
        <v>38</v>
      </c>
      <c r="BP2" s="3">
        <v>37</v>
      </c>
      <c r="BQ2" s="3">
        <v>36</v>
      </c>
    </row>
    <row r="3" spans="1:22" ht="34.5" customHeight="1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"/>
      <c r="U3" s="2"/>
      <c r="V3" s="2"/>
    </row>
    <row r="4" spans="1:22" ht="13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5"/>
      <c r="U4" s="6"/>
      <c r="V4" s="6"/>
    </row>
    <row r="5" spans="1:22" ht="18.75">
      <c r="A5" s="7"/>
      <c r="B5" s="7"/>
      <c r="C5" s="7"/>
      <c r="D5" s="8"/>
      <c r="E5" s="7"/>
      <c r="F5" s="7"/>
      <c r="G5" s="9" t="s">
        <v>58</v>
      </c>
      <c r="H5" s="9"/>
      <c r="I5" s="9"/>
      <c r="J5" s="7"/>
      <c r="K5" s="7"/>
      <c r="L5" s="7"/>
      <c r="M5" s="7"/>
      <c r="N5" s="7"/>
      <c r="O5" s="7"/>
      <c r="P5" s="7"/>
      <c r="Q5" s="7"/>
      <c r="R5" s="10" t="s">
        <v>3</v>
      </c>
      <c r="S5" s="7"/>
      <c r="T5" s="7"/>
      <c r="U5" s="7"/>
      <c r="V5" s="7"/>
    </row>
    <row r="6" spans="1:22" ht="15">
      <c r="A6" s="7" t="s">
        <v>4</v>
      </c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5" ht="25.5" customHeight="1">
      <c r="A7" s="114" t="s">
        <v>5</v>
      </c>
      <c r="B7" s="107" t="s">
        <v>6</v>
      </c>
      <c r="C7" s="115" t="s">
        <v>7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 t="s">
        <v>8</v>
      </c>
      <c r="P7" s="116"/>
      <c r="Q7" s="116"/>
      <c r="R7" s="117" t="s">
        <v>9</v>
      </c>
      <c r="S7" s="117"/>
      <c r="T7" s="117"/>
      <c r="U7" s="107" t="s">
        <v>10</v>
      </c>
      <c r="V7" s="107" t="s">
        <v>11</v>
      </c>
      <c r="X7" s="11"/>
      <c r="Y7" s="12"/>
    </row>
    <row r="8" spans="1:25" ht="16.5" customHeight="1">
      <c r="A8" s="114"/>
      <c r="B8" s="107"/>
      <c r="C8" s="13"/>
      <c r="D8" s="14" t="s">
        <v>12</v>
      </c>
      <c r="E8" s="14"/>
      <c r="F8" s="13"/>
      <c r="G8" s="14" t="s">
        <v>13</v>
      </c>
      <c r="H8" s="15"/>
      <c r="I8" s="13"/>
      <c r="J8" s="14" t="s">
        <v>14</v>
      </c>
      <c r="K8" s="15"/>
      <c r="L8" s="13"/>
      <c r="M8" s="14" t="s">
        <v>15</v>
      </c>
      <c r="N8" s="15"/>
      <c r="O8" s="116"/>
      <c r="P8" s="116"/>
      <c r="Q8" s="116"/>
      <c r="R8" s="108"/>
      <c r="S8" s="108"/>
      <c r="T8" s="108"/>
      <c r="U8" s="107"/>
      <c r="V8" s="107"/>
      <c r="X8" s="11"/>
      <c r="Y8" s="12"/>
    </row>
    <row r="9" spans="1:25" ht="18.75">
      <c r="A9" s="114"/>
      <c r="B9" s="107"/>
      <c r="C9" s="16" t="s">
        <v>16</v>
      </c>
      <c r="D9" s="16" t="s">
        <v>17</v>
      </c>
      <c r="E9" s="17" t="s">
        <v>18</v>
      </c>
      <c r="F9" s="16" t="s">
        <v>16</v>
      </c>
      <c r="G9" s="16" t="s">
        <v>17</v>
      </c>
      <c r="H9" s="17" t="s">
        <v>18</v>
      </c>
      <c r="I9" s="16" t="s">
        <v>16</v>
      </c>
      <c r="J9" s="16" t="s">
        <v>17</v>
      </c>
      <c r="K9" s="17" t="s">
        <v>18</v>
      </c>
      <c r="L9" s="16" t="s">
        <v>16</v>
      </c>
      <c r="M9" s="16" t="s">
        <v>17</v>
      </c>
      <c r="N9" s="17" t="s">
        <v>18</v>
      </c>
      <c r="O9" s="16" t="s">
        <v>16</v>
      </c>
      <c r="P9" s="16" t="s">
        <v>17</v>
      </c>
      <c r="Q9" s="17" t="s">
        <v>18</v>
      </c>
      <c r="R9" s="16" t="s">
        <v>16</v>
      </c>
      <c r="S9" s="16" t="s">
        <v>17</v>
      </c>
      <c r="T9" s="18" t="s">
        <v>18</v>
      </c>
      <c r="U9" s="107"/>
      <c r="V9" s="107"/>
      <c r="X9" s="11"/>
      <c r="Y9" s="12"/>
    </row>
    <row r="10" spans="1:25" ht="18.75">
      <c r="A10" s="109" t="s">
        <v>19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"/>
      <c r="U10" s="7"/>
      <c r="V10" s="19"/>
      <c r="X10" s="11"/>
      <c r="Y10" s="12"/>
    </row>
    <row r="11" spans="1:25" ht="16.5" customHeight="1">
      <c r="A11" s="20" t="s">
        <v>59</v>
      </c>
      <c r="B11" s="20" t="s">
        <v>41</v>
      </c>
      <c r="C11" s="21"/>
      <c r="D11" s="22">
        <v>1</v>
      </c>
      <c r="E11" s="22">
        <f>LOOKUP(D11,$Y$1:$BQ$1,$Y$2:$BQ$2)</f>
        <v>120</v>
      </c>
      <c r="F11" s="22"/>
      <c r="G11" s="22">
        <v>1</v>
      </c>
      <c r="H11" s="22">
        <f>LOOKUP(G11,$Y$1:$BQ$1,$Y$2:$BQ$2)</f>
        <v>120</v>
      </c>
      <c r="I11" s="22"/>
      <c r="J11" s="22"/>
      <c r="K11" s="22">
        <v>0</v>
      </c>
      <c r="L11" s="22"/>
      <c r="M11" s="22"/>
      <c r="N11" s="22">
        <v>0</v>
      </c>
      <c r="O11" s="22"/>
      <c r="P11" s="22">
        <v>4</v>
      </c>
      <c r="Q11" s="22">
        <f aca="true" t="shared" si="0" ref="Q11:Q17">LOOKUP(P11,$Y$1:$BQ$1,$Y$2:$BQ$2)</f>
        <v>90</v>
      </c>
      <c r="R11" s="23"/>
      <c r="S11" s="22"/>
      <c r="T11" s="22"/>
      <c r="U11" s="24">
        <f aca="true" t="shared" si="1" ref="U11:U25">Q11+N11+K11+H11+E11</f>
        <v>330</v>
      </c>
      <c r="V11" s="25">
        <f aca="true" t="shared" si="2" ref="V11:V17">_xlfn.RANK.EQ(U11,$U$11:$U$25,0)</f>
        <v>1</v>
      </c>
      <c r="X11" s="11"/>
      <c r="Y11" s="12"/>
    </row>
    <row r="12" spans="1:25" ht="15" customHeight="1">
      <c r="A12" s="20" t="s">
        <v>60</v>
      </c>
      <c r="B12" s="20" t="s">
        <v>25</v>
      </c>
      <c r="C12" s="26"/>
      <c r="D12" s="22">
        <v>2</v>
      </c>
      <c r="E12" s="22">
        <f>LOOKUP(D12,$Y$1:$BQ$1,$Y$2:$BQ$2)</f>
        <v>108</v>
      </c>
      <c r="F12" s="22"/>
      <c r="G12" s="22"/>
      <c r="H12" s="22">
        <v>0</v>
      </c>
      <c r="I12" s="22"/>
      <c r="J12" s="22"/>
      <c r="K12" s="22">
        <v>0</v>
      </c>
      <c r="L12" s="22"/>
      <c r="M12" s="22">
        <v>1</v>
      </c>
      <c r="N12" s="22">
        <f>LOOKUP(M12,$Y$1:$BQ$1,$Y$2:$BQ$2)</f>
        <v>120</v>
      </c>
      <c r="O12" s="22"/>
      <c r="P12" s="22">
        <v>3</v>
      </c>
      <c r="Q12" s="22">
        <f t="shared" si="0"/>
        <v>98</v>
      </c>
      <c r="R12" s="23"/>
      <c r="S12" s="22"/>
      <c r="T12" s="22"/>
      <c r="U12" s="24">
        <f t="shared" si="1"/>
        <v>326</v>
      </c>
      <c r="V12" s="25">
        <f t="shared" si="2"/>
        <v>2</v>
      </c>
      <c r="X12" s="11"/>
      <c r="Y12" s="12"/>
    </row>
    <row r="13" spans="1:25" ht="15" customHeight="1">
      <c r="A13" s="20" t="s">
        <v>61</v>
      </c>
      <c r="B13" s="20" t="s">
        <v>62</v>
      </c>
      <c r="C13" s="21"/>
      <c r="D13" s="22">
        <v>3</v>
      </c>
      <c r="E13" s="22">
        <f>LOOKUP(D13,$Y$1:$BQ$1,$Y$2:$BQ$2)</f>
        <v>98</v>
      </c>
      <c r="F13" s="22"/>
      <c r="G13" s="22"/>
      <c r="H13" s="22">
        <v>0</v>
      </c>
      <c r="I13" s="22"/>
      <c r="J13" s="22"/>
      <c r="K13" s="22">
        <v>0</v>
      </c>
      <c r="L13" s="22"/>
      <c r="M13" s="22"/>
      <c r="N13" s="22">
        <v>0</v>
      </c>
      <c r="O13" s="22"/>
      <c r="P13" s="22">
        <v>2</v>
      </c>
      <c r="Q13" s="22">
        <f t="shared" si="0"/>
        <v>108</v>
      </c>
      <c r="R13" s="23"/>
      <c r="S13" s="22"/>
      <c r="T13" s="22"/>
      <c r="U13" s="24">
        <f t="shared" si="1"/>
        <v>206</v>
      </c>
      <c r="V13" s="25">
        <f t="shared" si="2"/>
        <v>3</v>
      </c>
      <c r="X13" s="11"/>
      <c r="Y13" s="12"/>
    </row>
    <row r="14" spans="1:25" ht="15" customHeight="1">
      <c r="A14" s="20" t="s">
        <v>63</v>
      </c>
      <c r="B14" s="20" t="s">
        <v>23</v>
      </c>
      <c r="C14" s="26"/>
      <c r="D14" s="22"/>
      <c r="E14" s="22">
        <v>0</v>
      </c>
      <c r="F14" s="22"/>
      <c r="G14" s="22"/>
      <c r="H14" s="22">
        <v>0</v>
      </c>
      <c r="I14" s="22"/>
      <c r="J14" s="22"/>
      <c r="K14" s="22">
        <v>0</v>
      </c>
      <c r="L14" s="22"/>
      <c r="M14" s="22"/>
      <c r="N14" s="22">
        <v>0</v>
      </c>
      <c r="O14" s="22"/>
      <c r="P14" s="22">
        <v>1</v>
      </c>
      <c r="Q14" s="22">
        <f t="shared" si="0"/>
        <v>120</v>
      </c>
      <c r="R14" s="23"/>
      <c r="S14" s="22"/>
      <c r="T14" s="22"/>
      <c r="U14" s="24">
        <f t="shared" si="1"/>
        <v>120</v>
      </c>
      <c r="V14" s="25">
        <f t="shared" si="2"/>
        <v>4</v>
      </c>
      <c r="X14" s="11"/>
      <c r="Y14" s="12"/>
    </row>
    <row r="15" spans="1:25" ht="15" customHeight="1">
      <c r="A15" s="20" t="s">
        <v>64</v>
      </c>
      <c r="B15" s="20" t="s">
        <v>65</v>
      </c>
      <c r="C15" s="21"/>
      <c r="D15" s="22"/>
      <c r="E15" s="22">
        <v>0</v>
      </c>
      <c r="F15" s="22"/>
      <c r="G15" s="22"/>
      <c r="H15" s="22">
        <v>0</v>
      </c>
      <c r="I15" s="22"/>
      <c r="J15" s="22"/>
      <c r="K15" s="22">
        <v>0</v>
      </c>
      <c r="L15" s="22"/>
      <c r="M15" s="22"/>
      <c r="N15" s="22">
        <v>0</v>
      </c>
      <c r="O15" s="22"/>
      <c r="P15" s="22">
        <v>1</v>
      </c>
      <c r="Q15" s="22">
        <f t="shared" si="0"/>
        <v>120</v>
      </c>
      <c r="R15" s="23"/>
      <c r="S15" s="22"/>
      <c r="T15" s="22"/>
      <c r="U15" s="24">
        <f t="shared" si="1"/>
        <v>120</v>
      </c>
      <c r="V15" s="25">
        <f t="shared" si="2"/>
        <v>4</v>
      </c>
      <c r="X15" s="11"/>
      <c r="Y15" s="12"/>
    </row>
    <row r="16" spans="1:25" ht="15" customHeight="1">
      <c r="A16" s="20" t="s">
        <v>66</v>
      </c>
      <c r="B16" s="20" t="s">
        <v>28</v>
      </c>
      <c r="C16" s="21"/>
      <c r="D16" s="22"/>
      <c r="E16" s="22">
        <v>0</v>
      </c>
      <c r="F16" s="22"/>
      <c r="G16" s="22"/>
      <c r="H16" s="22">
        <v>0</v>
      </c>
      <c r="I16" s="22"/>
      <c r="J16" s="22"/>
      <c r="K16" s="22">
        <v>0</v>
      </c>
      <c r="L16" s="22"/>
      <c r="M16" s="22"/>
      <c r="N16" s="22">
        <v>0</v>
      </c>
      <c r="O16" s="22"/>
      <c r="P16" s="22">
        <v>1</v>
      </c>
      <c r="Q16" s="22">
        <f t="shared" si="0"/>
        <v>120</v>
      </c>
      <c r="R16" s="23"/>
      <c r="S16" s="22"/>
      <c r="T16" s="22"/>
      <c r="U16" s="24">
        <f t="shared" si="1"/>
        <v>120</v>
      </c>
      <c r="V16" s="25">
        <f t="shared" si="2"/>
        <v>4</v>
      </c>
      <c r="X16" s="11"/>
      <c r="Y16" s="12"/>
    </row>
    <row r="17" spans="1:25" ht="15" customHeight="1">
      <c r="A17" s="20" t="s">
        <v>67</v>
      </c>
      <c r="B17" s="20" t="s">
        <v>65</v>
      </c>
      <c r="C17" s="33"/>
      <c r="D17" s="22"/>
      <c r="E17" s="22">
        <v>0</v>
      </c>
      <c r="F17" s="22"/>
      <c r="G17" s="22"/>
      <c r="H17" s="22">
        <v>0</v>
      </c>
      <c r="I17" s="22"/>
      <c r="J17" s="22"/>
      <c r="K17" s="22">
        <v>0</v>
      </c>
      <c r="L17" s="22"/>
      <c r="M17" s="22"/>
      <c r="N17" s="22">
        <v>0</v>
      </c>
      <c r="O17" s="22"/>
      <c r="P17" s="22">
        <v>2</v>
      </c>
      <c r="Q17" s="22">
        <f t="shared" si="0"/>
        <v>108</v>
      </c>
      <c r="R17" s="23"/>
      <c r="S17" s="22"/>
      <c r="T17" s="22"/>
      <c r="U17" s="22">
        <f t="shared" si="1"/>
        <v>108</v>
      </c>
      <c r="V17" s="25">
        <f t="shared" si="2"/>
        <v>7</v>
      </c>
      <c r="X17" s="11"/>
      <c r="Y17" s="12"/>
    </row>
    <row r="18" spans="1:25" ht="15" customHeight="1">
      <c r="A18" s="20" t="s">
        <v>68</v>
      </c>
      <c r="B18" s="20" t="s">
        <v>30</v>
      </c>
      <c r="C18" s="26"/>
      <c r="D18" s="22"/>
      <c r="E18" s="22">
        <v>0</v>
      </c>
      <c r="F18" s="22"/>
      <c r="G18" s="22"/>
      <c r="H18" s="22">
        <v>0</v>
      </c>
      <c r="I18" s="22"/>
      <c r="J18" s="22"/>
      <c r="K18" s="22">
        <v>0</v>
      </c>
      <c r="L18" s="22"/>
      <c r="M18" s="22"/>
      <c r="N18" s="22">
        <v>0</v>
      </c>
      <c r="O18" s="22"/>
      <c r="P18" s="22"/>
      <c r="Q18" s="22">
        <v>0</v>
      </c>
      <c r="R18" s="23"/>
      <c r="S18" s="22"/>
      <c r="T18" s="22"/>
      <c r="U18" s="24">
        <f t="shared" si="1"/>
        <v>0</v>
      </c>
      <c r="V18" s="25"/>
      <c r="X18" s="11"/>
      <c r="Y18" s="12"/>
    </row>
    <row r="19" spans="1:25" ht="15" customHeight="1">
      <c r="A19" s="20" t="s">
        <v>69</v>
      </c>
      <c r="B19" s="20" t="s">
        <v>30</v>
      </c>
      <c r="C19" s="21"/>
      <c r="D19" s="22"/>
      <c r="E19" s="22">
        <v>0</v>
      </c>
      <c r="F19" s="22"/>
      <c r="G19" s="22"/>
      <c r="H19" s="22">
        <v>0</v>
      </c>
      <c r="I19" s="22"/>
      <c r="J19" s="22"/>
      <c r="K19" s="22">
        <v>0</v>
      </c>
      <c r="L19" s="22"/>
      <c r="M19" s="22"/>
      <c r="N19" s="22">
        <v>0</v>
      </c>
      <c r="O19" s="22"/>
      <c r="P19" s="22"/>
      <c r="Q19" s="22">
        <v>0</v>
      </c>
      <c r="R19" s="23"/>
      <c r="S19" s="22"/>
      <c r="T19" s="22"/>
      <c r="U19" s="24">
        <f t="shared" si="1"/>
        <v>0</v>
      </c>
      <c r="V19" s="25"/>
      <c r="X19" s="11"/>
      <c r="Y19" s="12"/>
    </row>
    <row r="20" spans="1:25" ht="15" customHeight="1">
      <c r="A20" s="20" t="s">
        <v>70</v>
      </c>
      <c r="B20" s="20" t="s">
        <v>32</v>
      </c>
      <c r="C20" s="21"/>
      <c r="D20" s="22"/>
      <c r="E20" s="22">
        <v>0</v>
      </c>
      <c r="F20" s="22"/>
      <c r="G20" s="22"/>
      <c r="H20" s="22">
        <v>0</v>
      </c>
      <c r="I20" s="22"/>
      <c r="J20" s="22"/>
      <c r="K20" s="22">
        <v>0</v>
      </c>
      <c r="L20" s="22"/>
      <c r="M20" s="22"/>
      <c r="N20" s="22">
        <v>0</v>
      </c>
      <c r="O20" s="22"/>
      <c r="P20" s="22"/>
      <c r="Q20" s="22">
        <v>0</v>
      </c>
      <c r="R20" s="23"/>
      <c r="S20" s="22"/>
      <c r="T20" s="22"/>
      <c r="U20" s="24">
        <f t="shared" si="1"/>
        <v>0</v>
      </c>
      <c r="V20" s="25"/>
      <c r="X20" s="11"/>
      <c r="Y20" s="12"/>
    </row>
    <row r="21" spans="1:25" ht="15" customHeight="1">
      <c r="A21" s="20" t="s">
        <v>71</v>
      </c>
      <c r="B21" s="20" t="s">
        <v>35</v>
      </c>
      <c r="C21" s="28"/>
      <c r="D21" s="29"/>
      <c r="E21" s="29">
        <v>0</v>
      </c>
      <c r="F21" s="29"/>
      <c r="G21" s="29"/>
      <c r="H21" s="29">
        <v>0</v>
      </c>
      <c r="I21" s="29"/>
      <c r="J21" s="29"/>
      <c r="K21" s="29">
        <v>0</v>
      </c>
      <c r="L21" s="29"/>
      <c r="M21" s="29"/>
      <c r="N21" s="29">
        <v>0</v>
      </c>
      <c r="O21" s="29"/>
      <c r="P21" s="29"/>
      <c r="Q21" s="29">
        <v>0</v>
      </c>
      <c r="R21" s="30"/>
      <c r="S21" s="29"/>
      <c r="T21" s="29"/>
      <c r="U21" s="31">
        <f t="shared" si="1"/>
        <v>0</v>
      </c>
      <c r="V21" s="25"/>
      <c r="X21" s="11"/>
      <c r="Y21" s="12"/>
    </row>
    <row r="22" spans="1:25" ht="15" customHeight="1">
      <c r="A22" s="27" t="s">
        <v>60</v>
      </c>
      <c r="B22" s="27" t="s">
        <v>25</v>
      </c>
      <c r="C22" s="33"/>
      <c r="D22" s="22"/>
      <c r="E22" s="22">
        <v>0</v>
      </c>
      <c r="F22" s="22"/>
      <c r="G22" s="22"/>
      <c r="H22" s="22">
        <v>0</v>
      </c>
      <c r="I22" s="22"/>
      <c r="J22" s="22"/>
      <c r="K22" s="22">
        <v>0</v>
      </c>
      <c r="L22" s="22"/>
      <c r="M22" s="22"/>
      <c r="N22" s="22">
        <v>0</v>
      </c>
      <c r="O22" s="22"/>
      <c r="P22" s="22"/>
      <c r="Q22" s="22">
        <v>0</v>
      </c>
      <c r="R22" s="23"/>
      <c r="S22" s="22"/>
      <c r="T22" s="22"/>
      <c r="U22" s="22">
        <f t="shared" si="1"/>
        <v>0</v>
      </c>
      <c r="V22" s="25"/>
      <c r="X22" s="11"/>
      <c r="Y22" s="12"/>
    </row>
    <row r="23" spans="1:25" ht="15" customHeight="1">
      <c r="A23" s="27" t="s">
        <v>72</v>
      </c>
      <c r="B23" s="27" t="s">
        <v>35</v>
      </c>
      <c r="C23" s="33"/>
      <c r="D23" s="29"/>
      <c r="E23" s="22">
        <v>0</v>
      </c>
      <c r="F23" s="22"/>
      <c r="G23" s="29"/>
      <c r="H23" s="22">
        <v>0</v>
      </c>
      <c r="I23" s="22"/>
      <c r="J23" s="29"/>
      <c r="K23" s="22">
        <v>0</v>
      </c>
      <c r="L23" s="22"/>
      <c r="M23" s="29"/>
      <c r="N23" s="22">
        <v>0</v>
      </c>
      <c r="O23" s="22"/>
      <c r="P23" s="29"/>
      <c r="Q23" s="22">
        <v>0</v>
      </c>
      <c r="R23" s="23"/>
      <c r="S23" s="22"/>
      <c r="T23" s="29"/>
      <c r="U23" s="22">
        <f t="shared" si="1"/>
        <v>0</v>
      </c>
      <c r="V23" s="25"/>
      <c r="X23" s="11"/>
      <c r="Y23" s="12"/>
    </row>
    <row r="24" spans="1:25" ht="15" customHeight="1">
      <c r="A24" s="27" t="s">
        <v>73</v>
      </c>
      <c r="B24" s="27" t="s">
        <v>25</v>
      </c>
      <c r="C24" s="33"/>
      <c r="D24" s="22"/>
      <c r="E24" s="22">
        <v>0</v>
      </c>
      <c r="F24" s="22"/>
      <c r="G24" s="22"/>
      <c r="H24" s="22">
        <v>0</v>
      </c>
      <c r="I24" s="22"/>
      <c r="J24" s="22"/>
      <c r="K24" s="22">
        <v>0</v>
      </c>
      <c r="L24" s="22"/>
      <c r="M24" s="22"/>
      <c r="N24" s="22">
        <v>0</v>
      </c>
      <c r="O24" s="22"/>
      <c r="P24" s="22"/>
      <c r="Q24" s="22">
        <v>0</v>
      </c>
      <c r="R24" s="23"/>
      <c r="S24" s="22"/>
      <c r="T24" s="22"/>
      <c r="U24" s="22">
        <f t="shared" si="1"/>
        <v>0</v>
      </c>
      <c r="V24" s="25"/>
      <c r="X24" s="11"/>
      <c r="Y24" s="12"/>
    </row>
    <row r="25" spans="1:25" ht="15" customHeight="1">
      <c r="A25" s="20" t="s">
        <v>74</v>
      </c>
      <c r="B25" s="20" t="s">
        <v>28</v>
      </c>
      <c r="C25" s="33"/>
      <c r="D25" s="29"/>
      <c r="E25" s="22">
        <v>0</v>
      </c>
      <c r="F25" s="22"/>
      <c r="G25" s="29"/>
      <c r="H25" s="22">
        <v>0</v>
      </c>
      <c r="I25" s="22"/>
      <c r="J25" s="29"/>
      <c r="K25" s="22">
        <v>0</v>
      </c>
      <c r="L25" s="22"/>
      <c r="M25" s="29"/>
      <c r="N25" s="22">
        <v>0</v>
      </c>
      <c r="O25" s="22"/>
      <c r="P25" s="29"/>
      <c r="Q25" s="22">
        <v>0</v>
      </c>
      <c r="R25" s="23"/>
      <c r="S25" s="22"/>
      <c r="T25" s="29"/>
      <c r="U25" s="22">
        <f t="shared" si="1"/>
        <v>0</v>
      </c>
      <c r="V25" s="25"/>
      <c r="X25" s="11"/>
      <c r="Y25" s="12"/>
    </row>
    <row r="26" spans="1:25" ht="29.25" customHeight="1">
      <c r="A26" s="109" t="s">
        <v>38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38"/>
      <c r="S26" s="38"/>
      <c r="T26" s="38"/>
      <c r="U26" s="38"/>
      <c r="V26" s="39"/>
      <c r="X26" s="11"/>
      <c r="Y26" s="12"/>
    </row>
    <row r="27" spans="1:25" ht="15" customHeight="1">
      <c r="A27" s="27" t="s">
        <v>75</v>
      </c>
      <c r="B27" s="27" t="s">
        <v>28</v>
      </c>
      <c r="C27" s="33"/>
      <c r="D27" s="29"/>
      <c r="E27" s="22">
        <v>0</v>
      </c>
      <c r="F27" s="40">
        <v>0.00047457175925925927</v>
      </c>
      <c r="G27" s="29">
        <v>1</v>
      </c>
      <c r="H27" s="22">
        <f>LOOKUP(G27,$Y$1:$BQ$1,$Y$2:$BQ$2)</f>
        <v>120</v>
      </c>
      <c r="I27" s="22"/>
      <c r="J27" s="29"/>
      <c r="K27" s="22">
        <v>0</v>
      </c>
      <c r="L27" s="40">
        <v>0.0010649189814814814</v>
      </c>
      <c r="M27" s="29">
        <v>1</v>
      </c>
      <c r="N27" s="22">
        <f>LOOKUP(M27,$Y$1:$BQ$1,$Y$2:$BQ$2)</f>
        <v>120</v>
      </c>
      <c r="O27" s="22"/>
      <c r="P27" s="29"/>
      <c r="Q27" s="22">
        <v>0</v>
      </c>
      <c r="R27" s="23"/>
      <c r="S27" s="22">
        <v>4</v>
      </c>
      <c r="T27" s="22">
        <f>LOOKUP(S27,$Y$1:$BQ$1,$Y$2:$BQ$2)</f>
        <v>90</v>
      </c>
      <c r="U27" s="22">
        <f aca="true" t="shared" si="3" ref="U27:U41">T27+Q27+N27+K27+H27+E27</f>
        <v>330</v>
      </c>
      <c r="V27" s="25">
        <f aca="true" t="shared" si="4" ref="V27:V40">_xlfn.RANK.EQ(U27,$U$27:$U$40,0)</f>
        <v>1</v>
      </c>
      <c r="X27" s="11"/>
      <c r="Y27" s="12"/>
    </row>
    <row r="28" spans="1:25" ht="15" customHeight="1">
      <c r="A28" s="27" t="s">
        <v>76</v>
      </c>
      <c r="B28" s="27" t="s">
        <v>28</v>
      </c>
      <c r="C28" s="33"/>
      <c r="D28" s="29"/>
      <c r="E28" s="22">
        <v>0</v>
      </c>
      <c r="F28" s="22"/>
      <c r="G28" s="29"/>
      <c r="H28" s="22">
        <v>0</v>
      </c>
      <c r="I28" s="40">
        <v>0.0009028587962962962</v>
      </c>
      <c r="J28" s="29">
        <v>1</v>
      </c>
      <c r="K28" s="22">
        <f>LOOKUP(J28,$Y$1:$BQ$1,$Y$2:$BQ$2)</f>
        <v>120</v>
      </c>
      <c r="L28" s="40">
        <v>0.0010764699074074075</v>
      </c>
      <c r="M28" s="29">
        <v>2</v>
      </c>
      <c r="N28" s="22">
        <f>LOOKUP(M28,$Y$1:$BQ$1,$Y$2:$BQ$2)</f>
        <v>108</v>
      </c>
      <c r="O28" s="22"/>
      <c r="P28" s="29"/>
      <c r="Q28" s="22">
        <v>0</v>
      </c>
      <c r="R28" s="23"/>
      <c r="S28" s="22">
        <v>3</v>
      </c>
      <c r="T28" s="22">
        <f>LOOKUP(S28,$Y$1:$BQ$1,$Y$2:$BQ$2)</f>
        <v>98</v>
      </c>
      <c r="U28" s="22">
        <f t="shared" si="3"/>
        <v>326</v>
      </c>
      <c r="V28" s="25">
        <f t="shared" si="4"/>
        <v>2</v>
      </c>
      <c r="X28" s="11"/>
      <c r="Y28" s="12"/>
    </row>
    <row r="29" spans="1:25" ht="15" customHeight="1">
      <c r="A29" s="27" t="s">
        <v>77</v>
      </c>
      <c r="B29" s="27" t="s">
        <v>28</v>
      </c>
      <c r="C29" s="33">
        <v>0.00040516203703703705</v>
      </c>
      <c r="D29" s="29">
        <v>2</v>
      </c>
      <c r="E29" s="29">
        <f>LOOKUP(D29,$Y$1:$BQ$1,$Y$2:$BQ$2)</f>
        <v>108</v>
      </c>
      <c r="F29" s="41">
        <v>0.0005325115740740741</v>
      </c>
      <c r="G29" s="29">
        <v>2</v>
      </c>
      <c r="H29" s="29">
        <f>LOOKUP(G29,$Y$1:$BQ$1,$Y$2:$BQ$2)</f>
        <v>108</v>
      </c>
      <c r="I29" s="29"/>
      <c r="J29" s="29"/>
      <c r="K29" s="29">
        <v>0</v>
      </c>
      <c r="L29" s="41">
        <v>0.00120375</v>
      </c>
      <c r="M29" s="29">
        <v>3</v>
      </c>
      <c r="N29" s="29">
        <f>LOOKUP(M29,$Y$1:$BQ$1,$Y$2:$BQ$2)</f>
        <v>98</v>
      </c>
      <c r="O29" s="29"/>
      <c r="P29" s="29"/>
      <c r="Q29" s="29">
        <v>0</v>
      </c>
      <c r="R29" s="30"/>
      <c r="S29" s="29">
        <v>0</v>
      </c>
      <c r="T29" s="22">
        <v>0</v>
      </c>
      <c r="U29" s="29">
        <f t="shared" si="3"/>
        <v>314</v>
      </c>
      <c r="V29" s="25">
        <f t="shared" si="4"/>
        <v>3</v>
      </c>
      <c r="X29" s="11"/>
      <c r="Y29" s="12"/>
    </row>
    <row r="30" spans="1:25" ht="15" customHeight="1">
      <c r="A30" s="27" t="s">
        <v>78</v>
      </c>
      <c r="B30" s="27" t="s">
        <v>79</v>
      </c>
      <c r="C30" s="33">
        <v>0.0004282870370370371</v>
      </c>
      <c r="D30" s="29">
        <v>3</v>
      </c>
      <c r="E30" s="22">
        <f>LOOKUP(D30,$Y$1:$BQ$1,$Y$2:$BQ$2)</f>
        <v>98</v>
      </c>
      <c r="F30" s="22"/>
      <c r="G30" s="29"/>
      <c r="H30" s="22">
        <v>0</v>
      </c>
      <c r="I30" s="40">
        <v>0.0010648958333333333</v>
      </c>
      <c r="J30" s="29">
        <v>3</v>
      </c>
      <c r="K30" s="22">
        <f>LOOKUP(J30,$Y$1:$BQ$1,$Y$2:$BQ$2)</f>
        <v>98</v>
      </c>
      <c r="L30" s="22"/>
      <c r="M30" s="29"/>
      <c r="N30" s="22">
        <v>0</v>
      </c>
      <c r="O30" s="22"/>
      <c r="P30" s="29">
        <v>2</v>
      </c>
      <c r="Q30" s="22">
        <f>LOOKUP(P30,$Y$1:$BQ$1,$Y$2:$BQ$2)</f>
        <v>108</v>
      </c>
      <c r="R30" s="23"/>
      <c r="S30" s="22">
        <v>0</v>
      </c>
      <c r="T30" s="22">
        <v>0</v>
      </c>
      <c r="U30" s="22">
        <f t="shared" si="3"/>
        <v>304</v>
      </c>
      <c r="V30" s="25">
        <f t="shared" si="4"/>
        <v>4</v>
      </c>
      <c r="X30" s="11"/>
      <c r="Y30" s="12"/>
    </row>
    <row r="31" spans="1:25" ht="15" customHeight="1">
      <c r="A31" s="27" t="s">
        <v>80</v>
      </c>
      <c r="B31" s="27" t="s">
        <v>28</v>
      </c>
      <c r="C31" s="33">
        <v>0.0005208912037037038</v>
      </c>
      <c r="D31" s="29">
        <v>6</v>
      </c>
      <c r="E31" s="29">
        <f>LOOKUP(D31,$Y$1:$BQ$1,$Y$2:$BQ$2)</f>
        <v>82</v>
      </c>
      <c r="F31" s="41">
        <v>0.0008218171296296296</v>
      </c>
      <c r="G31" s="29">
        <v>3</v>
      </c>
      <c r="H31" s="29">
        <f>LOOKUP(G31,$Y$1:$BQ$1,$Y$2:$BQ$2)</f>
        <v>98</v>
      </c>
      <c r="I31" s="29"/>
      <c r="J31" s="29"/>
      <c r="K31" s="29">
        <v>0</v>
      </c>
      <c r="L31" s="29"/>
      <c r="M31" s="29"/>
      <c r="N31" s="29">
        <v>0</v>
      </c>
      <c r="O31" s="29"/>
      <c r="P31" s="29"/>
      <c r="Q31" s="29">
        <v>0</v>
      </c>
      <c r="R31" s="30"/>
      <c r="S31" s="29">
        <v>5</v>
      </c>
      <c r="T31" s="22">
        <f>LOOKUP(S31,$Y$1:$BQ$1,$Y$2:$BQ$2)</f>
        <v>85</v>
      </c>
      <c r="U31" s="29">
        <f t="shared" si="3"/>
        <v>265</v>
      </c>
      <c r="V31" s="25">
        <f t="shared" si="4"/>
        <v>5</v>
      </c>
      <c r="X31" s="11"/>
      <c r="Y31" s="12"/>
    </row>
    <row r="32" spans="1:25" ht="15" customHeight="1">
      <c r="A32" s="27" t="s">
        <v>81</v>
      </c>
      <c r="B32" s="27" t="s">
        <v>28</v>
      </c>
      <c r="C32" s="33">
        <v>0.0003820138888888889</v>
      </c>
      <c r="D32" s="22">
        <v>1</v>
      </c>
      <c r="E32" s="29">
        <f>LOOKUP(D32,$Y$1:$BQ$1,$Y$2:$BQ$2)</f>
        <v>120</v>
      </c>
      <c r="F32" s="29"/>
      <c r="G32" s="29"/>
      <c r="H32" s="29">
        <v>0</v>
      </c>
      <c r="I32" s="41">
        <v>0.0009954398148148147</v>
      </c>
      <c r="J32" s="29">
        <v>2</v>
      </c>
      <c r="K32" s="29">
        <f>LOOKUP(J32,$Y$1:$BQ$1,$Y$2:$BQ$2)</f>
        <v>108</v>
      </c>
      <c r="L32" s="29"/>
      <c r="M32" s="29"/>
      <c r="N32" s="29">
        <v>0</v>
      </c>
      <c r="O32" s="29"/>
      <c r="P32" s="29"/>
      <c r="Q32" s="29">
        <v>0</v>
      </c>
      <c r="R32" s="30"/>
      <c r="S32" s="29"/>
      <c r="T32" s="22">
        <v>0</v>
      </c>
      <c r="U32" s="29">
        <f t="shared" si="3"/>
        <v>228</v>
      </c>
      <c r="V32" s="25">
        <f t="shared" si="4"/>
        <v>6</v>
      </c>
      <c r="X32" s="11"/>
      <c r="Y32" s="12"/>
    </row>
    <row r="33" spans="1:25" ht="15" customHeight="1">
      <c r="A33" s="27" t="s">
        <v>82</v>
      </c>
      <c r="B33" s="27" t="s">
        <v>28</v>
      </c>
      <c r="C33" s="33"/>
      <c r="D33" s="29"/>
      <c r="E33" s="29">
        <v>0</v>
      </c>
      <c r="F33" s="29"/>
      <c r="G33" s="29"/>
      <c r="H33" s="29">
        <v>0</v>
      </c>
      <c r="I33" s="29"/>
      <c r="J33" s="29"/>
      <c r="K33" s="29">
        <v>0</v>
      </c>
      <c r="L33" s="29"/>
      <c r="M33" s="29"/>
      <c r="N33" s="29">
        <v>0</v>
      </c>
      <c r="O33" s="29"/>
      <c r="P33" s="29">
        <v>6</v>
      </c>
      <c r="Q33" s="29">
        <f>LOOKUP(P33,$Y$1:$BQ$1,$Y$2:$BQ$2)</f>
        <v>82</v>
      </c>
      <c r="R33" s="30"/>
      <c r="S33" s="29">
        <v>2</v>
      </c>
      <c r="T33" s="22">
        <f>LOOKUP(S33,$Y$1:$BQ$1,$Y$2:$BQ$2)</f>
        <v>108</v>
      </c>
      <c r="U33" s="29">
        <f t="shared" si="3"/>
        <v>190</v>
      </c>
      <c r="V33" s="25">
        <f t="shared" si="4"/>
        <v>7</v>
      </c>
      <c r="X33" s="11"/>
      <c r="Y33" s="12"/>
    </row>
    <row r="34" spans="1:25" ht="15" customHeight="1">
      <c r="A34" s="27" t="s">
        <v>83</v>
      </c>
      <c r="B34" s="27" t="s">
        <v>65</v>
      </c>
      <c r="C34" s="33">
        <v>0.0004630671296296296</v>
      </c>
      <c r="D34" s="29">
        <v>5</v>
      </c>
      <c r="E34" s="29">
        <f>LOOKUP(D34,$Y$1:$BQ$1,$Y$2:$BQ$2)</f>
        <v>85</v>
      </c>
      <c r="F34" s="29"/>
      <c r="G34" s="29"/>
      <c r="H34" s="29">
        <v>0</v>
      </c>
      <c r="I34" s="41">
        <v>0.0012962962962962963</v>
      </c>
      <c r="J34" s="29">
        <v>4</v>
      </c>
      <c r="K34" s="29">
        <f>LOOKUP(J34,$Y$1:$BQ$1,$Y$2:$BQ$2)</f>
        <v>90</v>
      </c>
      <c r="L34" s="29"/>
      <c r="M34" s="29"/>
      <c r="N34" s="29">
        <v>0</v>
      </c>
      <c r="O34" s="29"/>
      <c r="P34" s="29"/>
      <c r="Q34" s="29">
        <v>0</v>
      </c>
      <c r="R34" s="30"/>
      <c r="S34" s="29">
        <v>0</v>
      </c>
      <c r="T34" s="22">
        <v>0</v>
      </c>
      <c r="U34" s="29">
        <f t="shared" si="3"/>
        <v>175</v>
      </c>
      <c r="V34" s="25">
        <f t="shared" si="4"/>
        <v>8</v>
      </c>
      <c r="X34" s="11"/>
      <c r="Y34" s="12"/>
    </row>
    <row r="35" spans="1:25" ht="15" customHeight="1">
      <c r="A35" s="27" t="s">
        <v>84</v>
      </c>
      <c r="B35" s="27" t="s">
        <v>28</v>
      </c>
      <c r="C35" s="33">
        <v>0.00045142361111111116</v>
      </c>
      <c r="D35" s="29">
        <v>4</v>
      </c>
      <c r="E35" s="29">
        <f>LOOKUP(D35,$Y$1:$BQ$1,$Y$2:$BQ$2)</f>
        <v>90</v>
      </c>
      <c r="F35" s="29"/>
      <c r="G35" s="29"/>
      <c r="H35" s="29">
        <v>0</v>
      </c>
      <c r="I35" s="29"/>
      <c r="J35" s="29"/>
      <c r="K35" s="29">
        <v>0</v>
      </c>
      <c r="L35" s="29"/>
      <c r="M35" s="29"/>
      <c r="N35" s="29">
        <v>0</v>
      </c>
      <c r="O35" s="29"/>
      <c r="P35" s="29">
        <v>7</v>
      </c>
      <c r="Q35" s="29">
        <f aca="true" t="shared" si="5" ref="Q35:Q40">LOOKUP(P35,$Y$1:$BQ$1,$Y$2:$BQ$2)</f>
        <v>79</v>
      </c>
      <c r="R35" s="30"/>
      <c r="S35" s="29">
        <v>0</v>
      </c>
      <c r="T35" s="22">
        <v>0</v>
      </c>
      <c r="U35" s="29">
        <f t="shared" si="3"/>
        <v>169</v>
      </c>
      <c r="V35" s="25">
        <f t="shared" si="4"/>
        <v>9</v>
      </c>
      <c r="X35" s="11"/>
      <c r="Y35" s="12"/>
    </row>
    <row r="36" spans="1:25" ht="15" customHeight="1">
      <c r="A36" s="27" t="s">
        <v>85</v>
      </c>
      <c r="B36" s="27" t="s">
        <v>62</v>
      </c>
      <c r="C36" s="33">
        <v>0.000902824074074074</v>
      </c>
      <c r="D36" s="29">
        <v>8</v>
      </c>
      <c r="E36" s="29">
        <f>LOOKUP(D36,$Y$1:$BQ$1,$Y$2:$BQ$2)</f>
        <v>76</v>
      </c>
      <c r="F36" s="29"/>
      <c r="G36" s="29"/>
      <c r="H36" s="29">
        <v>0</v>
      </c>
      <c r="I36" s="29"/>
      <c r="J36" s="29"/>
      <c r="K36" s="29">
        <v>0</v>
      </c>
      <c r="L36" s="29"/>
      <c r="M36" s="29"/>
      <c r="N36" s="29">
        <v>0</v>
      </c>
      <c r="O36" s="29"/>
      <c r="P36" s="29">
        <v>8</v>
      </c>
      <c r="Q36" s="29">
        <f t="shared" si="5"/>
        <v>76</v>
      </c>
      <c r="R36" s="30"/>
      <c r="S36" s="29">
        <v>0</v>
      </c>
      <c r="T36" s="22">
        <v>0</v>
      </c>
      <c r="U36" s="29">
        <f t="shared" si="3"/>
        <v>152</v>
      </c>
      <c r="V36" s="25">
        <f t="shared" si="4"/>
        <v>10</v>
      </c>
      <c r="X36" s="11"/>
      <c r="Y36" s="12"/>
    </row>
    <row r="37" spans="1:25" ht="15" customHeight="1">
      <c r="A37" s="27" t="s">
        <v>86</v>
      </c>
      <c r="B37" s="27" t="s">
        <v>79</v>
      </c>
      <c r="C37" s="33"/>
      <c r="D37" s="29"/>
      <c r="E37" s="22">
        <v>0</v>
      </c>
      <c r="F37" s="22"/>
      <c r="G37" s="29"/>
      <c r="H37" s="22">
        <v>0</v>
      </c>
      <c r="I37" s="22"/>
      <c r="J37" s="29"/>
      <c r="K37" s="22">
        <v>0</v>
      </c>
      <c r="L37" s="22"/>
      <c r="M37" s="29"/>
      <c r="N37" s="22">
        <v>0</v>
      </c>
      <c r="O37" s="22"/>
      <c r="P37" s="29">
        <v>1</v>
      </c>
      <c r="Q37" s="22">
        <f t="shared" si="5"/>
        <v>120</v>
      </c>
      <c r="R37" s="23"/>
      <c r="S37" s="22">
        <v>0</v>
      </c>
      <c r="T37" s="22">
        <v>0</v>
      </c>
      <c r="U37" s="22">
        <f t="shared" si="3"/>
        <v>120</v>
      </c>
      <c r="V37" s="25">
        <f t="shared" si="4"/>
        <v>11</v>
      </c>
      <c r="X37" s="11"/>
      <c r="Y37" s="12"/>
    </row>
    <row r="38" spans="1:25" ht="15" customHeight="1">
      <c r="A38" s="27" t="s">
        <v>87</v>
      </c>
      <c r="B38" s="27" t="s">
        <v>28</v>
      </c>
      <c r="C38" s="33"/>
      <c r="D38" s="29"/>
      <c r="E38" s="22">
        <v>0</v>
      </c>
      <c r="F38" s="22"/>
      <c r="G38" s="29"/>
      <c r="H38" s="22">
        <v>0</v>
      </c>
      <c r="I38" s="22"/>
      <c r="J38" s="29"/>
      <c r="K38" s="22">
        <v>0</v>
      </c>
      <c r="L38" s="22"/>
      <c r="M38" s="29"/>
      <c r="N38" s="22">
        <v>0</v>
      </c>
      <c r="O38" s="22"/>
      <c r="P38" s="29">
        <v>3</v>
      </c>
      <c r="Q38" s="22">
        <f t="shared" si="5"/>
        <v>98</v>
      </c>
      <c r="R38" s="23"/>
      <c r="S38" s="22">
        <v>0</v>
      </c>
      <c r="T38" s="22">
        <v>0</v>
      </c>
      <c r="U38" s="22">
        <f t="shared" si="3"/>
        <v>98</v>
      </c>
      <c r="V38" s="25">
        <f t="shared" si="4"/>
        <v>12</v>
      </c>
      <c r="X38" s="11"/>
      <c r="Y38" s="12"/>
    </row>
    <row r="39" spans="1:25" ht="15" customHeight="1">
      <c r="A39" s="27" t="s">
        <v>88</v>
      </c>
      <c r="B39" s="27" t="s">
        <v>28</v>
      </c>
      <c r="C39" s="33"/>
      <c r="D39" s="29"/>
      <c r="E39" s="22">
        <v>0</v>
      </c>
      <c r="F39" s="22"/>
      <c r="G39" s="29"/>
      <c r="H39" s="22">
        <v>0</v>
      </c>
      <c r="I39" s="22"/>
      <c r="J39" s="29"/>
      <c r="K39" s="22">
        <v>0</v>
      </c>
      <c r="L39" s="22"/>
      <c r="M39" s="29"/>
      <c r="N39" s="22">
        <v>0</v>
      </c>
      <c r="O39" s="22"/>
      <c r="P39" s="29">
        <v>4</v>
      </c>
      <c r="Q39" s="22">
        <f t="shared" si="5"/>
        <v>90</v>
      </c>
      <c r="R39" s="23"/>
      <c r="S39" s="22">
        <v>0</v>
      </c>
      <c r="T39" s="22">
        <v>0</v>
      </c>
      <c r="U39" s="22">
        <f t="shared" si="3"/>
        <v>90</v>
      </c>
      <c r="V39" s="25">
        <f t="shared" si="4"/>
        <v>13</v>
      </c>
      <c r="X39" s="11"/>
      <c r="Y39" s="12"/>
    </row>
    <row r="40" spans="1:25" ht="15" customHeight="1">
      <c r="A40" s="27" t="s">
        <v>89</v>
      </c>
      <c r="B40" s="27" t="s">
        <v>28</v>
      </c>
      <c r="C40" s="33"/>
      <c r="D40" s="29"/>
      <c r="E40" s="22">
        <v>0</v>
      </c>
      <c r="F40" s="22"/>
      <c r="G40" s="29"/>
      <c r="H40" s="22">
        <v>0</v>
      </c>
      <c r="I40" s="22"/>
      <c r="J40" s="29"/>
      <c r="K40" s="22">
        <v>0</v>
      </c>
      <c r="L40" s="22"/>
      <c r="M40" s="29"/>
      <c r="N40" s="22">
        <v>0</v>
      </c>
      <c r="O40" s="22"/>
      <c r="P40" s="29">
        <v>5</v>
      </c>
      <c r="Q40" s="22">
        <f t="shared" si="5"/>
        <v>85</v>
      </c>
      <c r="R40" s="23"/>
      <c r="S40" s="22">
        <v>0</v>
      </c>
      <c r="T40" s="22">
        <v>0</v>
      </c>
      <c r="U40" s="22">
        <f t="shared" si="3"/>
        <v>85</v>
      </c>
      <c r="V40" s="25">
        <f t="shared" si="4"/>
        <v>14</v>
      </c>
      <c r="X40" s="11"/>
      <c r="Y40" s="12"/>
    </row>
    <row r="41" spans="1:25" ht="15" customHeight="1">
      <c r="A41" s="27" t="s">
        <v>90</v>
      </c>
      <c r="B41" s="27" t="s">
        <v>28</v>
      </c>
      <c r="C41" s="33">
        <v>0.0008565277777777777</v>
      </c>
      <c r="D41" s="29">
        <v>7</v>
      </c>
      <c r="E41" s="29">
        <f>LOOKUP(D41,$Y$1:$BQ$1,$Y$2:$BQ$2)</f>
        <v>79</v>
      </c>
      <c r="F41" s="29"/>
      <c r="G41" s="29"/>
      <c r="H41" s="29">
        <v>0</v>
      </c>
      <c r="I41" s="29"/>
      <c r="J41" s="29"/>
      <c r="K41" s="29">
        <v>0</v>
      </c>
      <c r="L41" s="29"/>
      <c r="M41" s="29"/>
      <c r="N41" s="29">
        <v>0</v>
      </c>
      <c r="O41" s="29"/>
      <c r="P41" s="29"/>
      <c r="Q41" s="29">
        <v>0</v>
      </c>
      <c r="R41" s="30"/>
      <c r="S41" s="29">
        <v>0</v>
      </c>
      <c r="T41" s="22">
        <v>0</v>
      </c>
      <c r="U41" s="29">
        <f t="shared" si="3"/>
        <v>79</v>
      </c>
      <c r="V41" s="25">
        <v>15</v>
      </c>
      <c r="X41" s="11"/>
      <c r="Y41" s="12"/>
    </row>
    <row r="42" spans="1:25" ht="26.25" customHeight="1">
      <c r="A42" s="109" t="s">
        <v>48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42"/>
      <c r="S42" s="42"/>
      <c r="T42" s="42"/>
      <c r="U42" s="42"/>
      <c r="V42" s="43"/>
      <c r="X42" s="11"/>
      <c r="Y42" s="12"/>
    </row>
    <row r="43" spans="1:25" ht="15" customHeight="1">
      <c r="A43" s="27" t="s">
        <v>91</v>
      </c>
      <c r="B43" s="27" t="s">
        <v>25</v>
      </c>
      <c r="C43" s="33"/>
      <c r="D43" s="29"/>
      <c r="E43" s="22">
        <v>0</v>
      </c>
      <c r="F43" s="40">
        <v>0.000601875</v>
      </c>
      <c r="G43" s="29">
        <v>1</v>
      </c>
      <c r="H43" s="22">
        <f>LOOKUP(G43,$Y$1:$BQ$1,$Y$2:$BQ$2)</f>
        <v>120</v>
      </c>
      <c r="I43" s="40">
        <v>0.0010070138888888889</v>
      </c>
      <c r="J43" s="29">
        <v>1</v>
      </c>
      <c r="K43" s="22">
        <f>LOOKUP(J43,$Y$1:$BQ$1,$Y$2:$BQ$2)</f>
        <v>120</v>
      </c>
      <c r="L43" s="40">
        <v>0.0006481712962962963</v>
      </c>
      <c r="M43" s="29">
        <v>1</v>
      </c>
      <c r="N43" s="22">
        <f>LOOKUP(M43,$Y$1:$BQ$1,$Y$2:$BQ$2)</f>
        <v>120</v>
      </c>
      <c r="O43" s="22"/>
      <c r="P43" s="29"/>
      <c r="Q43" s="22">
        <v>0</v>
      </c>
      <c r="R43" s="23"/>
      <c r="S43" s="22"/>
      <c r="T43" s="22"/>
      <c r="U43" s="24">
        <f aca="true" t="shared" si="6" ref="U43:U57">Q43+N43+K43+H43+E43</f>
        <v>360</v>
      </c>
      <c r="V43" s="25">
        <f aca="true" t="shared" si="7" ref="V43:V51">_xlfn.RANK.EQ(U43,$U$43:$U$57,0)</f>
        <v>1</v>
      </c>
      <c r="X43" s="11"/>
      <c r="Y43" s="12"/>
    </row>
    <row r="44" spans="1:25" ht="15" customHeight="1">
      <c r="A44" s="20" t="s">
        <v>92</v>
      </c>
      <c r="B44" s="20" t="s">
        <v>28</v>
      </c>
      <c r="C44" s="33"/>
      <c r="D44" s="29"/>
      <c r="E44" s="22">
        <v>0</v>
      </c>
      <c r="F44" s="40">
        <v>0.0007292476851851851</v>
      </c>
      <c r="G44" s="29">
        <v>3</v>
      </c>
      <c r="H44" s="22">
        <f>LOOKUP(G44,$Y$1:$BQ$1,$Y$2:$BQ$2)</f>
        <v>98</v>
      </c>
      <c r="I44" s="40">
        <v>0.0015856597222222222</v>
      </c>
      <c r="J44" s="29">
        <v>4</v>
      </c>
      <c r="K44" s="22">
        <f>LOOKUP(J44,$Y$1:$BQ$1,$Y$2:$BQ$2)</f>
        <v>90</v>
      </c>
      <c r="L44" s="40">
        <v>0.0007639583333333333</v>
      </c>
      <c r="M44" s="29">
        <v>4</v>
      </c>
      <c r="N44" s="22">
        <f>LOOKUP(M44,$Y$1:$BQ$1,$Y$2:$BQ$2)</f>
        <v>90</v>
      </c>
      <c r="O44" s="22"/>
      <c r="P44" s="29">
        <v>6</v>
      </c>
      <c r="Q44" s="22">
        <f>LOOKUP(P44,$Y$1:$BQ$1,$Y$2:$BQ$2)</f>
        <v>82</v>
      </c>
      <c r="R44" s="23"/>
      <c r="S44" s="22"/>
      <c r="T44" s="22"/>
      <c r="U44" s="24">
        <f t="shared" si="6"/>
        <v>360</v>
      </c>
      <c r="V44" s="25">
        <f t="shared" si="7"/>
        <v>1</v>
      </c>
      <c r="X44" s="11"/>
      <c r="Y44" s="12"/>
    </row>
    <row r="45" spans="1:25" ht="15" customHeight="1">
      <c r="A45" s="27" t="s">
        <v>93</v>
      </c>
      <c r="B45" s="27" t="s">
        <v>28</v>
      </c>
      <c r="C45" s="33"/>
      <c r="D45" s="29"/>
      <c r="E45" s="22">
        <v>0</v>
      </c>
      <c r="F45" s="40">
        <v>0.0006135185185185184</v>
      </c>
      <c r="G45" s="29">
        <v>2</v>
      </c>
      <c r="H45" s="22">
        <f>LOOKUP(G45,$Y$1:$BQ$1,$Y$2:$BQ$2)</f>
        <v>108</v>
      </c>
      <c r="I45" s="40">
        <v>0.001180648148148148</v>
      </c>
      <c r="J45" s="29">
        <v>3</v>
      </c>
      <c r="K45" s="22">
        <f>LOOKUP(J45,$Y$1:$BQ$1,$Y$2:$BQ$2)</f>
        <v>98</v>
      </c>
      <c r="L45" s="40">
        <v>0.0006482060185185186</v>
      </c>
      <c r="M45" s="29">
        <v>2</v>
      </c>
      <c r="N45" s="22">
        <f>LOOKUP(M45,$Y$1:$BQ$1,$Y$2:$BQ$2)</f>
        <v>108</v>
      </c>
      <c r="O45" s="22"/>
      <c r="P45" s="29"/>
      <c r="Q45" s="22">
        <v>0</v>
      </c>
      <c r="R45" s="23"/>
      <c r="S45" s="22"/>
      <c r="T45" s="22"/>
      <c r="U45" s="24">
        <f t="shared" si="6"/>
        <v>314</v>
      </c>
      <c r="V45" s="25">
        <f t="shared" si="7"/>
        <v>3</v>
      </c>
      <c r="X45" s="11"/>
      <c r="Y45" s="12"/>
    </row>
    <row r="46" spans="1:25" ht="15" customHeight="1">
      <c r="A46" s="27" t="s">
        <v>94</v>
      </c>
      <c r="B46" s="27" t="s">
        <v>25</v>
      </c>
      <c r="C46" s="33"/>
      <c r="D46" s="29"/>
      <c r="E46" s="22">
        <v>0</v>
      </c>
      <c r="F46" s="22"/>
      <c r="G46" s="29"/>
      <c r="H46" s="22">
        <v>0</v>
      </c>
      <c r="I46" s="22"/>
      <c r="J46" s="29"/>
      <c r="K46" s="22">
        <v>0</v>
      </c>
      <c r="L46" s="40">
        <v>0.0006482523148148148</v>
      </c>
      <c r="M46" s="29">
        <v>3</v>
      </c>
      <c r="N46" s="22">
        <f>LOOKUP(M46,$Y$1:$BQ$1,$Y$2:$BQ$2)</f>
        <v>98</v>
      </c>
      <c r="O46" s="22"/>
      <c r="P46" s="29">
        <v>5</v>
      </c>
      <c r="Q46" s="22">
        <f>LOOKUP(P46,$Y$1:$BQ$1,$Y$2:$BQ$2)</f>
        <v>85</v>
      </c>
      <c r="R46" s="23"/>
      <c r="S46" s="22"/>
      <c r="T46" s="22"/>
      <c r="U46" s="24">
        <f t="shared" si="6"/>
        <v>183</v>
      </c>
      <c r="V46" s="25">
        <f t="shared" si="7"/>
        <v>4</v>
      </c>
      <c r="X46" s="11"/>
      <c r="Y46" s="12"/>
    </row>
    <row r="47" spans="1:25" ht="15" customHeight="1">
      <c r="A47" s="27" t="s">
        <v>95</v>
      </c>
      <c r="B47" s="27" t="s">
        <v>50</v>
      </c>
      <c r="C47" s="33"/>
      <c r="D47" s="29"/>
      <c r="E47" s="22">
        <v>0</v>
      </c>
      <c r="F47" s="22"/>
      <c r="G47" s="29"/>
      <c r="H47" s="22">
        <v>0</v>
      </c>
      <c r="I47" s="22"/>
      <c r="J47" s="29"/>
      <c r="K47" s="22">
        <v>0</v>
      </c>
      <c r="L47" s="22"/>
      <c r="M47" s="29"/>
      <c r="N47" s="22">
        <v>0</v>
      </c>
      <c r="O47" s="22"/>
      <c r="P47" s="29">
        <v>1</v>
      </c>
      <c r="Q47" s="22">
        <f>LOOKUP(P47,$Y$1:$BQ$1,$Y$2:$BQ$2)</f>
        <v>120</v>
      </c>
      <c r="R47" s="23"/>
      <c r="S47" s="22"/>
      <c r="T47" s="22"/>
      <c r="U47" s="24">
        <f t="shared" si="6"/>
        <v>120</v>
      </c>
      <c r="V47" s="25">
        <f t="shared" si="7"/>
        <v>5</v>
      </c>
      <c r="X47" s="11"/>
      <c r="Y47" s="12"/>
    </row>
    <row r="48" spans="1:25" ht="15" customHeight="1">
      <c r="A48" s="27" t="s">
        <v>96</v>
      </c>
      <c r="B48" s="27" t="s">
        <v>50</v>
      </c>
      <c r="C48" s="33"/>
      <c r="D48" s="29"/>
      <c r="E48" s="22">
        <v>0</v>
      </c>
      <c r="F48" s="22"/>
      <c r="G48" s="29"/>
      <c r="H48" s="22">
        <v>0</v>
      </c>
      <c r="I48" s="22"/>
      <c r="J48" s="29"/>
      <c r="K48" s="22">
        <v>0</v>
      </c>
      <c r="L48" s="22"/>
      <c r="M48" s="29"/>
      <c r="N48" s="22">
        <v>0</v>
      </c>
      <c r="O48" s="22"/>
      <c r="P48" s="29">
        <v>2</v>
      </c>
      <c r="Q48" s="22">
        <f>LOOKUP(P48,$Y$1:$BQ$1,$Y$2:$BQ$2)</f>
        <v>108</v>
      </c>
      <c r="R48" s="23"/>
      <c r="S48" s="22"/>
      <c r="T48" s="22"/>
      <c r="U48" s="24">
        <f t="shared" si="6"/>
        <v>108</v>
      </c>
      <c r="V48" s="25">
        <f t="shared" si="7"/>
        <v>6</v>
      </c>
      <c r="X48" s="11"/>
      <c r="Y48" s="12"/>
    </row>
    <row r="49" spans="1:25" ht="15" customHeight="1">
      <c r="A49" s="27" t="s">
        <v>94</v>
      </c>
      <c r="B49" s="27" t="s">
        <v>25</v>
      </c>
      <c r="C49" s="33"/>
      <c r="D49" s="29"/>
      <c r="E49" s="22">
        <v>0</v>
      </c>
      <c r="F49" s="22"/>
      <c r="G49" s="29"/>
      <c r="H49" s="22">
        <v>0</v>
      </c>
      <c r="I49" s="40">
        <v>0.001169247685185185</v>
      </c>
      <c r="J49" s="29">
        <v>2</v>
      </c>
      <c r="K49" s="22">
        <f>LOOKUP(J49,$Y$1:$BQ$1,$Y$2:$BQ$2)</f>
        <v>108</v>
      </c>
      <c r="L49" s="22"/>
      <c r="M49" s="29"/>
      <c r="N49" s="22">
        <v>0</v>
      </c>
      <c r="O49" s="22"/>
      <c r="P49" s="29"/>
      <c r="Q49" s="22">
        <v>0</v>
      </c>
      <c r="R49" s="23"/>
      <c r="S49" s="22"/>
      <c r="T49" s="22"/>
      <c r="U49" s="24">
        <f t="shared" si="6"/>
        <v>108</v>
      </c>
      <c r="V49" s="25">
        <f t="shared" si="7"/>
        <v>6</v>
      </c>
      <c r="X49" s="11"/>
      <c r="Y49" s="12"/>
    </row>
    <row r="50" spans="1:25" ht="15" customHeight="1">
      <c r="A50" s="27" t="s">
        <v>97</v>
      </c>
      <c r="B50" s="27" t="s">
        <v>23</v>
      </c>
      <c r="C50" s="33"/>
      <c r="D50" s="29"/>
      <c r="E50" s="22">
        <v>0</v>
      </c>
      <c r="F50" s="22"/>
      <c r="G50" s="29"/>
      <c r="H50" s="22">
        <v>0</v>
      </c>
      <c r="I50" s="22"/>
      <c r="J50" s="29"/>
      <c r="K50" s="22">
        <v>0</v>
      </c>
      <c r="L50" s="22"/>
      <c r="M50" s="29"/>
      <c r="N50" s="22">
        <v>0</v>
      </c>
      <c r="O50" s="22"/>
      <c r="P50" s="29">
        <v>3</v>
      </c>
      <c r="Q50" s="22">
        <f>LOOKUP(P50,$Y$1:$BQ$1,$Y$2:$BQ$2)</f>
        <v>98</v>
      </c>
      <c r="R50" s="23"/>
      <c r="S50" s="22"/>
      <c r="T50" s="22"/>
      <c r="U50" s="24">
        <f t="shared" si="6"/>
        <v>98</v>
      </c>
      <c r="V50" s="25">
        <f t="shared" si="7"/>
        <v>8</v>
      </c>
      <c r="X50" s="11"/>
      <c r="Y50" s="12"/>
    </row>
    <row r="51" spans="1:25" ht="15" customHeight="1">
      <c r="A51" s="27" t="s">
        <v>98</v>
      </c>
      <c r="B51" s="27" t="s">
        <v>23</v>
      </c>
      <c r="C51" s="33"/>
      <c r="D51" s="29"/>
      <c r="E51" s="22">
        <v>0</v>
      </c>
      <c r="F51" s="22"/>
      <c r="G51" s="29"/>
      <c r="H51" s="22">
        <v>0</v>
      </c>
      <c r="I51" s="22"/>
      <c r="J51" s="29"/>
      <c r="K51" s="22">
        <v>0</v>
      </c>
      <c r="L51" s="22"/>
      <c r="M51" s="29"/>
      <c r="N51" s="22">
        <v>0</v>
      </c>
      <c r="O51" s="22"/>
      <c r="P51" s="29">
        <v>4</v>
      </c>
      <c r="Q51" s="22">
        <f>LOOKUP(P51,$Y$1:$BQ$1,$Y$2:$BQ$2)</f>
        <v>90</v>
      </c>
      <c r="R51" s="23"/>
      <c r="S51" s="22"/>
      <c r="T51" s="22"/>
      <c r="U51" s="24">
        <f t="shared" si="6"/>
        <v>90</v>
      </c>
      <c r="V51" s="25">
        <f t="shared" si="7"/>
        <v>9</v>
      </c>
      <c r="X51" s="11"/>
      <c r="Y51" s="12"/>
    </row>
    <row r="52" spans="1:25" ht="15" customHeight="1">
      <c r="A52" s="27" t="s">
        <v>99</v>
      </c>
      <c r="B52" s="27" t="s">
        <v>100</v>
      </c>
      <c r="C52" s="33"/>
      <c r="D52" s="29"/>
      <c r="E52" s="22">
        <v>0</v>
      </c>
      <c r="F52" s="22"/>
      <c r="G52" s="29"/>
      <c r="H52" s="22">
        <v>0</v>
      </c>
      <c r="I52" s="22"/>
      <c r="J52" s="29"/>
      <c r="K52" s="22">
        <v>0</v>
      </c>
      <c r="L52" s="22"/>
      <c r="M52" s="29"/>
      <c r="N52" s="22">
        <v>0</v>
      </c>
      <c r="O52" s="22"/>
      <c r="P52" s="29"/>
      <c r="Q52" s="22">
        <v>0</v>
      </c>
      <c r="R52" s="23"/>
      <c r="S52" s="22"/>
      <c r="T52" s="22"/>
      <c r="U52" s="24">
        <f t="shared" si="6"/>
        <v>0</v>
      </c>
      <c r="V52" s="25"/>
      <c r="X52" s="11"/>
      <c r="Y52" s="12"/>
    </row>
    <row r="53" spans="1:25" ht="15" customHeight="1">
      <c r="A53" s="27" t="s">
        <v>101</v>
      </c>
      <c r="B53" s="27" t="s">
        <v>100</v>
      </c>
      <c r="C53" s="33"/>
      <c r="D53" s="29"/>
      <c r="E53" s="22">
        <v>0</v>
      </c>
      <c r="F53" s="22"/>
      <c r="G53" s="29"/>
      <c r="H53" s="22">
        <v>0</v>
      </c>
      <c r="I53" s="22"/>
      <c r="J53" s="29"/>
      <c r="K53" s="22">
        <v>0</v>
      </c>
      <c r="L53" s="22"/>
      <c r="M53" s="29"/>
      <c r="N53" s="22">
        <v>0</v>
      </c>
      <c r="O53" s="22"/>
      <c r="P53" s="29"/>
      <c r="Q53" s="22">
        <v>0</v>
      </c>
      <c r="R53" s="23"/>
      <c r="S53" s="22"/>
      <c r="T53" s="22"/>
      <c r="U53" s="24">
        <f t="shared" si="6"/>
        <v>0</v>
      </c>
      <c r="V53" s="25"/>
      <c r="X53" s="11"/>
      <c r="Y53" s="12"/>
    </row>
    <row r="54" spans="1:25" ht="15" customHeight="1">
      <c r="A54" s="27" t="s">
        <v>102</v>
      </c>
      <c r="B54" s="27" t="s">
        <v>100</v>
      </c>
      <c r="C54" s="33"/>
      <c r="D54" s="29"/>
      <c r="E54" s="22">
        <v>0</v>
      </c>
      <c r="F54" s="22"/>
      <c r="G54" s="29"/>
      <c r="H54" s="22">
        <v>0</v>
      </c>
      <c r="I54" s="22"/>
      <c r="J54" s="29"/>
      <c r="K54" s="22">
        <v>0</v>
      </c>
      <c r="L54" s="22"/>
      <c r="M54" s="29"/>
      <c r="N54" s="22">
        <v>0</v>
      </c>
      <c r="O54" s="22"/>
      <c r="P54" s="29"/>
      <c r="Q54" s="22">
        <v>0</v>
      </c>
      <c r="R54" s="23"/>
      <c r="S54" s="22"/>
      <c r="T54" s="22"/>
      <c r="U54" s="24">
        <f t="shared" si="6"/>
        <v>0</v>
      </c>
      <c r="V54" s="25"/>
      <c r="X54" s="11"/>
      <c r="Y54" s="12"/>
    </row>
    <row r="55" spans="1:25" ht="15" customHeight="1">
      <c r="A55" s="27" t="s">
        <v>103</v>
      </c>
      <c r="B55" s="27" t="s">
        <v>100</v>
      </c>
      <c r="C55" s="33"/>
      <c r="D55" s="29"/>
      <c r="E55" s="22">
        <v>0</v>
      </c>
      <c r="F55" s="22"/>
      <c r="G55" s="29"/>
      <c r="H55" s="22">
        <v>0</v>
      </c>
      <c r="I55" s="22"/>
      <c r="J55" s="29"/>
      <c r="K55" s="22">
        <v>0</v>
      </c>
      <c r="L55" s="22"/>
      <c r="M55" s="29"/>
      <c r="N55" s="22">
        <v>0</v>
      </c>
      <c r="O55" s="22"/>
      <c r="P55" s="29"/>
      <c r="Q55" s="22">
        <v>0</v>
      </c>
      <c r="R55" s="23"/>
      <c r="S55" s="22"/>
      <c r="T55" s="22"/>
      <c r="U55" s="24">
        <f t="shared" si="6"/>
        <v>0</v>
      </c>
      <c r="V55" s="25"/>
      <c r="X55" s="11"/>
      <c r="Y55" s="12"/>
    </row>
    <row r="56" spans="1:25" ht="15" customHeight="1">
      <c r="A56" s="20" t="s">
        <v>104</v>
      </c>
      <c r="B56" s="20" t="s">
        <v>100</v>
      </c>
      <c r="C56" s="33"/>
      <c r="D56" s="29"/>
      <c r="E56" s="22">
        <v>0</v>
      </c>
      <c r="F56" s="22"/>
      <c r="G56" s="29"/>
      <c r="H56" s="22">
        <v>0</v>
      </c>
      <c r="I56" s="22"/>
      <c r="J56" s="29"/>
      <c r="K56" s="22">
        <v>0</v>
      </c>
      <c r="L56" s="22"/>
      <c r="M56" s="29"/>
      <c r="N56" s="22">
        <v>0</v>
      </c>
      <c r="O56" s="22"/>
      <c r="P56" s="29"/>
      <c r="Q56" s="22">
        <v>0</v>
      </c>
      <c r="R56" s="23"/>
      <c r="S56" s="22"/>
      <c r="T56" s="22"/>
      <c r="U56" s="24">
        <f t="shared" si="6"/>
        <v>0</v>
      </c>
      <c r="V56" s="25"/>
      <c r="X56" s="11"/>
      <c r="Y56" s="12"/>
    </row>
    <row r="57" spans="1:25" ht="15" customHeight="1">
      <c r="A57" s="20" t="s">
        <v>105</v>
      </c>
      <c r="B57" s="20" t="s">
        <v>100</v>
      </c>
      <c r="C57" s="33"/>
      <c r="D57" s="22"/>
      <c r="E57" s="22">
        <v>0</v>
      </c>
      <c r="F57" s="22"/>
      <c r="G57" s="22"/>
      <c r="H57" s="22">
        <v>0</v>
      </c>
      <c r="I57" s="22"/>
      <c r="J57" s="22"/>
      <c r="K57" s="22">
        <v>0</v>
      </c>
      <c r="L57" s="22"/>
      <c r="M57" s="22"/>
      <c r="N57" s="22">
        <v>0</v>
      </c>
      <c r="O57" s="22"/>
      <c r="P57" s="22"/>
      <c r="Q57" s="22">
        <v>0</v>
      </c>
      <c r="R57" s="23"/>
      <c r="S57" s="22"/>
      <c r="T57" s="22"/>
      <c r="U57" s="24">
        <f t="shared" si="6"/>
        <v>0</v>
      </c>
      <c r="V57" s="25"/>
      <c r="X57" s="11"/>
      <c r="Y57" s="12"/>
    </row>
    <row r="58" spans="1:25" ht="15" customHeight="1">
      <c r="A58" s="44"/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7"/>
      <c r="S58" s="46"/>
      <c r="T58" s="46"/>
      <c r="U58" s="46"/>
      <c r="V58" s="4"/>
      <c r="X58" s="11"/>
      <c r="Y58" s="12"/>
    </row>
    <row r="59" spans="1:25" ht="15" customHeight="1">
      <c r="A59" s="106" t="s">
        <v>54</v>
      </c>
      <c r="B59" s="106"/>
      <c r="C59" s="106"/>
      <c r="D59" s="34"/>
      <c r="F59" s="35" t="s">
        <v>55</v>
      </c>
      <c r="G59" s="35"/>
      <c r="H59" s="35"/>
      <c r="X59" s="11"/>
      <c r="Y59" s="12"/>
    </row>
    <row r="60" spans="1:25" ht="14.25" customHeight="1">
      <c r="A60" s="106" t="s">
        <v>56</v>
      </c>
      <c r="B60" s="106"/>
      <c r="C60" s="106"/>
      <c r="D60" s="34"/>
      <c r="F60" s="35" t="s">
        <v>57</v>
      </c>
      <c r="G60" s="35"/>
      <c r="H60" s="35"/>
      <c r="X60" s="11"/>
      <c r="Y60" s="12"/>
    </row>
    <row r="61" spans="1:25" ht="18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X61" s="11"/>
      <c r="Y61" s="12"/>
    </row>
    <row r="62" spans="1:25" ht="18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X62" s="11"/>
      <c r="Y62" s="12"/>
    </row>
    <row r="63" spans="1:25" ht="18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X63" s="11"/>
      <c r="Y63" s="12"/>
    </row>
    <row r="64" spans="1:25" ht="18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X64" s="11"/>
      <c r="Y64" s="12"/>
    </row>
    <row r="65" spans="1:25" ht="18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X65" s="11"/>
      <c r="Y65" s="12"/>
    </row>
    <row r="66" spans="1:25" ht="18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X66" s="11"/>
      <c r="Y66" s="12"/>
    </row>
    <row r="67" spans="1:25" ht="18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X67" s="11"/>
      <c r="Y67" s="12"/>
    </row>
    <row r="68" spans="1:25" ht="18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X68" s="11"/>
      <c r="Y68" s="12"/>
    </row>
    <row r="69" spans="1:25" ht="18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X69" s="11"/>
      <c r="Y69" s="12"/>
    </row>
    <row r="70" spans="1:25" ht="18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X70" s="11"/>
      <c r="Y70" s="12"/>
    </row>
    <row r="71" spans="1:25" ht="18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X71" s="11"/>
      <c r="Y71" s="12"/>
    </row>
    <row r="72" spans="1:25" ht="18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X72" s="11"/>
      <c r="Y72" s="12"/>
    </row>
    <row r="73" spans="1:25" ht="18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X73" s="11"/>
      <c r="Y73" s="12"/>
    </row>
    <row r="74" spans="1:25" ht="18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X74" s="11"/>
      <c r="Y74" s="12"/>
    </row>
    <row r="75" spans="1:25" ht="18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X75" s="11"/>
      <c r="Y75" s="12"/>
    </row>
    <row r="76" spans="1:25" ht="18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X76" s="11"/>
      <c r="Y76" s="12"/>
    </row>
    <row r="77" spans="1:25" ht="18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X77" s="11"/>
      <c r="Y77" s="12"/>
    </row>
    <row r="78" spans="1:25" ht="18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X78" s="11"/>
      <c r="Y78" s="12"/>
    </row>
    <row r="79" spans="1:25" ht="18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X79" s="11"/>
      <c r="Y79" s="12"/>
    </row>
    <row r="80" spans="1:25" ht="18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X80" s="11"/>
      <c r="Y80" s="12"/>
    </row>
    <row r="81" spans="1:25" ht="18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X81" s="11"/>
      <c r="Y81" s="12"/>
    </row>
    <row r="82" spans="1:25" ht="18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X82" s="11"/>
      <c r="Y82" s="12"/>
    </row>
    <row r="83" spans="1:25" ht="18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X83" s="11"/>
      <c r="Y83" s="12"/>
    </row>
    <row r="84" spans="1:25" ht="18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X84" s="11"/>
      <c r="Y84" s="12"/>
    </row>
    <row r="85" spans="1:25" ht="18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X85" s="11"/>
      <c r="Y85" s="12"/>
    </row>
    <row r="86" spans="1:25" ht="18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X86" s="11"/>
      <c r="Y86" s="12"/>
    </row>
    <row r="87" spans="1:25" ht="18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X87" s="11"/>
      <c r="Y87" s="12"/>
    </row>
    <row r="88" spans="1:25" ht="18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X88" s="11"/>
      <c r="Y88" s="12"/>
    </row>
    <row r="89" spans="1:22" ht="14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ht="14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ht="14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ht="14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ht="14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ht="14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ht="14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ht="14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ht="14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ht="14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ht="14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ht="14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ht="14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ht="14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ht="14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ht="14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ht="14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ht="14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ht="14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ht="14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ht="14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ht="14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ht="14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</sheetData>
  <sheetProtection/>
  <mergeCells count="17">
    <mergeCell ref="C7:N7"/>
    <mergeCell ref="O7:Q8"/>
    <mergeCell ref="R7:T7"/>
    <mergeCell ref="A1:S1"/>
    <mergeCell ref="A2:S2"/>
    <mergeCell ref="A3:S3"/>
    <mergeCell ref="A4:S4"/>
    <mergeCell ref="A59:C59"/>
    <mergeCell ref="A60:C60"/>
    <mergeCell ref="U7:U9"/>
    <mergeCell ref="V7:V9"/>
    <mergeCell ref="R8:T8"/>
    <mergeCell ref="A10:S10"/>
    <mergeCell ref="A26:Q26"/>
    <mergeCell ref="A42:Q42"/>
    <mergeCell ref="A7:A9"/>
    <mergeCell ref="B7:B9"/>
  </mergeCells>
  <printOptions horizontalCentered="1"/>
  <pageMargins left="0.19645669291338586" right="0.19645669291338586" top="0.4921259842519686" bottom="0.4921259842519686" header="0.19645669291338586" footer="0.19645669291338586"/>
  <pageSetup fitToHeight="0" fitToWidth="0" orientation="landscape" pageOrder="overThenDown" paperSize="9" scale="59"/>
  <colBreaks count="1" manualBreakCount="1">
    <brk id="22" max="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3" width="20.19921875" style="0" customWidth="1"/>
    <col min="4" max="4" width="26" style="0" customWidth="1"/>
    <col min="5" max="5" width="29.5" style="0" customWidth="1"/>
    <col min="6" max="16384" width="8.3984375" style="0" customWidth="1"/>
  </cols>
  <sheetData>
    <row r="1" spans="1:5" ht="29.25" customHeight="1">
      <c r="A1" s="48" t="s">
        <v>106</v>
      </c>
      <c r="B1" s="48" t="s">
        <v>107</v>
      </c>
      <c r="C1" s="48"/>
      <c r="D1" s="48" t="s">
        <v>108</v>
      </c>
      <c r="E1" s="48"/>
    </row>
    <row r="2" spans="1:5" s="35" customFormat="1" ht="19.5" customHeight="1">
      <c r="A2" s="49" t="s">
        <v>109</v>
      </c>
      <c r="B2" s="50">
        <v>206</v>
      </c>
      <c r="C2" s="50">
        <f>B2</f>
        <v>206</v>
      </c>
      <c r="D2" s="50" t="s">
        <v>62</v>
      </c>
      <c r="E2" s="51" t="s">
        <v>110</v>
      </c>
    </row>
    <row r="3" spans="1:5" s="35" customFormat="1" ht="25.5" customHeight="1">
      <c r="A3" s="52"/>
      <c r="B3" s="52"/>
      <c r="C3" s="52"/>
      <c r="D3" s="52"/>
      <c r="E3" s="53"/>
    </row>
    <row r="4" spans="1:5" s="35" customFormat="1" ht="19.5" customHeight="1">
      <c r="A4" s="54"/>
      <c r="B4" s="54"/>
      <c r="C4" s="54"/>
      <c r="D4" s="54"/>
      <c r="E4" s="55"/>
    </row>
    <row r="5" spans="1:5" s="35" customFormat="1" ht="19.5" customHeight="1">
      <c r="A5" s="49" t="s">
        <v>111</v>
      </c>
      <c r="B5" s="49">
        <v>0</v>
      </c>
      <c r="C5" s="49"/>
      <c r="D5" s="49"/>
      <c r="E5" s="51" t="s">
        <v>112</v>
      </c>
    </row>
    <row r="6" spans="1:5" s="35" customFormat="1" ht="19.5" customHeight="1">
      <c r="A6" s="49" t="s">
        <v>113</v>
      </c>
      <c r="B6" s="49">
        <v>0</v>
      </c>
      <c r="C6" s="49"/>
      <c r="D6" s="49"/>
      <c r="E6" s="51" t="s">
        <v>112</v>
      </c>
    </row>
    <row r="7" spans="1:5" s="35" customFormat="1" ht="19.5" customHeight="1">
      <c r="A7" s="49" t="s">
        <v>114</v>
      </c>
      <c r="B7" s="49">
        <v>0</v>
      </c>
      <c r="C7" s="49"/>
      <c r="D7" s="49"/>
      <c r="E7" s="51" t="s">
        <v>112</v>
      </c>
    </row>
    <row r="8" spans="1:5" s="35" customFormat="1" ht="19.5" customHeight="1">
      <c r="A8" s="49" t="s">
        <v>99</v>
      </c>
      <c r="B8" s="49">
        <f>VLOOKUP(A8,'таблица юноши'!$A$11:$U63,21,FALSE())</f>
        <v>0</v>
      </c>
      <c r="C8" s="49"/>
      <c r="D8" s="49"/>
      <c r="E8" s="51" t="s">
        <v>112</v>
      </c>
    </row>
    <row r="9" spans="1:5" s="35" customFormat="1" ht="19.5" customHeight="1">
      <c r="A9" s="49" t="s">
        <v>101</v>
      </c>
      <c r="B9" s="49">
        <f>VLOOKUP(A9,'таблица юноши'!$A$11:$U64,21,FALSE())</f>
        <v>0</v>
      </c>
      <c r="C9" s="49"/>
      <c r="D9" s="49"/>
      <c r="E9" s="51" t="s">
        <v>112</v>
      </c>
    </row>
    <row r="10" spans="1:5" s="35" customFormat="1" ht="19.5" customHeight="1">
      <c r="A10" s="49" t="s">
        <v>102</v>
      </c>
      <c r="B10" s="49">
        <f>VLOOKUP(A10,'таблица юноши'!$A$11:$U65,21,FALSE())</f>
        <v>0</v>
      </c>
      <c r="C10" s="49"/>
      <c r="D10" s="49"/>
      <c r="E10" s="51" t="s">
        <v>112</v>
      </c>
    </row>
    <row r="11" spans="1:5" s="35" customFormat="1" ht="19.5" customHeight="1">
      <c r="A11" s="49" t="s">
        <v>103</v>
      </c>
      <c r="B11" s="49">
        <f>VLOOKUP(A11,'таблица юноши'!$A$11:$U66,21,FALSE())</f>
        <v>0</v>
      </c>
      <c r="C11" s="49"/>
      <c r="D11" s="49"/>
      <c r="E11" s="51" t="s">
        <v>112</v>
      </c>
    </row>
    <row r="12" spans="1:5" s="35" customFormat="1" ht="19.5" customHeight="1">
      <c r="A12" s="49" t="s">
        <v>104</v>
      </c>
      <c r="B12" s="49">
        <f>VLOOKUP(A12,'таблица юноши'!$A$11:$U67,21,FALSE())</f>
        <v>0</v>
      </c>
      <c r="C12" s="49"/>
      <c r="D12" s="49"/>
      <c r="E12" s="51" t="s">
        <v>112</v>
      </c>
    </row>
    <row r="13" spans="1:5" s="35" customFormat="1" ht="19.5" customHeight="1">
      <c r="A13" s="49" t="s">
        <v>105</v>
      </c>
      <c r="B13" s="49">
        <f>VLOOKUP(A13,'таблица юноши'!$A$11:$U68,21,FALSE())</f>
        <v>0</v>
      </c>
      <c r="C13" s="49"/>
      <c r="D13" s="49"/>
      <c r="E13" s="51" t="s">
        <v>112</v>
      </c>
    </row>
    <row r="14" spans="1:5" s="35" customFormat="1" ht="19.5" customHeight="1">
      <c r="A14" s="50" t="s">
        <v>115</v>
      </c>
      <c r="B14" s="50">
        <f>SUM(B5:B13)</f>
        <v>0</v>
      </c>
      <c r="C14" s="50">
        <f>B14</f>
        <v>0</v>
      </c>
      <c r="D14" s="50" t="s">
        <v>100</v>
      </c>
      <c r="E14" s="51"/>
    </row>
    <row r="15" spans="1:5" s="35" customFormat="1" ht="19.5" customHeight="1">
      <c r="A15" s="56"/>
      <c r="B15" s="56"/>
      <c r="C15" s="56"/>
      <c r="D15" s="56"/>
      <c r="E15" s="57"/>
    </row>
    <row r="16" spans="1:5" s="35" customFormat="1" ht="19.5" customHeight="1">
      <c r="A16" s="49" t="s">
        <v>24</v>
      </c>
      <c r="B16" s="49">
        <f>VLOOKUP(A16,'таблица девушки'!$A$11:$V58,21,FALSE())</f>
        <v>108</v>
      </c>
      <c r="C16" s="49"/>
      <c r="D16" s="49"/>
      <c r="E16" s="51" t="s">
        <v>110</v>
      </c>
    </row>
    <row r="17" spans="1:5" s="35" customFormat="1" ht="19.5" customHeight="1">
      <c r="A17" s="49" t="s">
        <v>26</v>
      </c>
      <c r="B17" s="49">
        <f>VLOOKUP(A17,'таблица девушки'!$A$11:$V59,21,FALSE())</f>
        <v>98</v>
      </c>
      <c r="C17" s="49"/>
      <c r="D17" s="49"/>
      <c r="E17" s="51" t="s">
        <v>110</v>
      </c>
    </row>
    <row r="18" spans="1:5" s="35" customFormat="1" ht="19.5" customHeight="1">
      <c r="A18" s="49" t="s">
        <v>53</v>
      </c>
      <c r="B18" s="49">
        <f>VLOOKUP(A18,'таблица девушки'!A24:V60,21,FALSE())</f>
        <v>90</v>
      </c>
      <c r="C18" s="49"/>
      <c r="D18" s="49"/>
      <c r="E18" s="51" t="s">
        <v>112</v>
      </c>
    </row>
    <row r="19" spans="1:5" s="35" customFormat="1" ht="19.5" customHeight="1">
      <c r="A19" s="49" t="s">
        <v>60</v>
      </c>
      <c r="B19" s="49">
        <f>VLOOKUP(A19,'таблица юноши'!$A$11:$U74,21,FALSE())</f>
        <v>326</v>
      </c>
      <c r="C19" s="49"/>
      <c r="D19" s="49"/>
      <c r="E19" s="51" t="s">
        <v>110</v>
      </c>
    </row>
    <row r="20" spans="1:5" s="35" customFormat="1" ht="19.5" customHeight="1">
      <c r="A20" s="49"/>
      <c r="B20" s="49">
        <v>0</v>
      </c>
      <c r="C20" s="49"/>
      <c r="D20" s="49"/>
      <c r="E20" s="51" t="s">
        <v>110</v>
      </c>
    </row>
    <row r="21" spans="1:5" s="35" customFormat="1" ht="19.5" customHeight="1">
      <c r="A21" s="49" t="s">
        <v>73</v>
      </c>
      <c r="B21" s="49">
        <f>VLOOKUP(A21,'таблица юноши'!$A$11:$U76,21,FALSE())</f>
        <v>0</v>
      </c>
      <c r="C21" s="49"/>
      <c r="D21" s="49"/>
      <c r="E21" s="51" t="s">
        <v>110</v>
      </c>
    </row>
    <row r="22" spans="1:5" s="35" customFormat="1" ht="19.5" customHeight="1">
      <c r="A22" s="49" t="s">
        <v>94</v>
      </c>
      <c r="B22" s="49">
        <f>VLOOKUP(A22,'таблица юноши'!$A$11:$U77,21,FALSE())</f>
        <v>183</v>
      </c>
      <c r="C22" s="49"/>
      <c r="D22" s="49"/>
      <c r="E22" s="51" t="s">
        <v>112</v>
      </c>
    </row>
    <row r="23" spans="1:5" s="35" customFormat="1" ht="19.5" customHeight="1">
      <c r="A23" s="49" t="s">
        <v>91</v>
      </c>
      <c r="B23" s="49">
        <f>VLOOKUP(A23,'таблица юноши'!$A$11:$U78,21,FALSE())</f>
        <v>360</v>
      </c>
      <c r="C23" s="49"/>
      <c r="D23" s="49"/>
      <c r="E23" s="51" t="s">
        <v>112</v>
      </c>
    </row>
    <row r="24" spans="1:5" s="35" customFormat="1" ht="19.5" customHeight="1">
      <c r="A24" s="49"/>
      <c r="B24" s="49">
        <v>0</v>
      </c>
      <c r="C24" s="49"/>
      <c r="D24" s="49"/>
      <c r="E24" s="51" t="s">
        <v>112</v>
      </c>
    </row>
    <row r="25" spans="1:5" s="35" customFormat="1" ht="24.75" customHeight="1">
      <c r="A25" s="50" t="s">
        <v>115</v>
      </c>
      <c r="B25" s="50">
        <f>SUM(B16:B24)</f>
        <v>1165</v>
      </c>
      <c r="C25" s="50">
        <f>B25</f>
        <v>1165</v>
      </c>
      <c r="D25" s="50" t="s">
        <v>25</v>
      </c>
      <c r="E25" s="51"/>
    </row>
    <row r="26" spans="1:5" s="35" customFormat="1" ht="19.5" customHeight="1">
      <c r="A26" s="56"/>
      <c r="B26" s="56"/>
      <c r="C26" s="56"/>
      <c r="D26" s="56"/>
      <c r="E26" s="57"/>
    </row>
    <row r="27" spans="1:5" s="35" customFormat="1" ht="19.5" customHeight="1">
      <c r="A27" s="49" t="s">
        <v>40</v>
      </c>
      <c r="B27" s="49">
        <f>VLOOKUP(A27,'таблица девушки'!$A$11:$V68,21,FALSE())</f>
        <v>313</v>
      </c>
      <c r="C27" s="49"/>
      <c r="D27" s="49"/>
      <c r="E27" s="51" t="s">
        <v>116</v>
      </c>
    </row>
    <row r="28" spans="1:5" s="35" customFormat="1" ht="19.5" customHeight="1">
      <c r="A28" s="49" t="s">
        <v>59</v>
      </c>
      <c r="B28" s="49">
        <f>VLOOKUP(A28,'таблица юноши'!$A$11:$U82,21,FALSE())</f>
        <v>330</v>
      </c>
      <c r="C28" s="49"/>
      <c r="D28" s="49"/>
      <c r="E28" s="51" t="s">
        <v>110</v>
      </c>
    </row>
    <row r="29" spans="1:5" s="35" customFormat="1" ht="19.5" customHeight="1">
      <c r="A29" s="50" t="s">
        <v>115</v>
      </c>
      <c r="B29" s="50">
        <f>SUM(B27:B28)</f>
        <v>643</v>
      </c>
      <c r="C29" s="50">
        <f>B29</f>
        <v>643</v>
      </c>
      <c r="D29" s="50" t="s">
        <v>41</v>
      </c>
      <c r="E29" s="51"/>
    </row>
    <row r="30" spans="1:5" s="35" customFormat="1" ht="19.5" customHeight="1">
      <c r="A30" s="56"/>
      <c r="B30" s="56"/>
      <c r="C30" s="56"/>
      <c r="D30" s="56"/>
      <c r="E30" s="57"/>
    </row>
    <row r="31" spans="1:5" s="35" customFormat="1" ht="19.5" customHeight="1">
      <c r="A31" s="49" t="s">
        <v>29</v>
      </c>
      <c r="B31" s="49">
        <f>VLOOKUP(A31,'таблица девушки'!$A$11:$V71,21,FALSE())</f>
        <v>0</v>
      </c>
      <c r="C31" s="49"/>
      <c r="D31" s="49"/>
      <c r="E31" s="51" t="s">
        <v>110</v>
      </c>
    </row>
    <row r="32" spans="1:5" s="35" customFormat="1" ht="19.5" customHeight="1">
      <c r="A32" s="49" t="s">
        <v>68</v>
      </c>
      <c r="B32" s="49">
        <f>VLOOKUP(A32,'таблица юноши'!$A$11:$U85,21,FALSE())</f>
        <v>0</v>
      </c>
      <c r="C32" s="49"/>
      <c r="D32" s="49"/>
      <c r="E32" s="51" t="s">
        <v>110</v>
      </c>
    </row>
    <row r="33" spans="1:5" s="35" customFormat="1" ht="19.5" customHeight="1">
      <c r="A33" s="49" t="s">
        <v>69</v>
      </c>
      <c r="B33" s="49">
        <f>VLOOKUP(A33,'таблица юноши'!$A$11:$U86,21,FALSE())</f>
        <v>0</v>
      </c>
      <c r="C33" s="49"/>
      <c r="D33" s="49"/>
      <c r="E33" s="51" t="s">
        <v>110</v>
      </c>
    </row>
    <row r="34" spans="1:5" s="35" customFormat="1" ht="19.5" customHeight="1">
      <c r="A34" s="50" t="s">
        <v>115</v>
      </c>
      <c r="B34" s="50">
        <f>SUM(B31:B33)</f>
        <v>0</v>
      </c>
      <c r="C34" s="50">
        <f>B34</f>
        <v>0</v>
      </c>
      <c r="D34" s="50" t="s">
        <v>30</v>
      </c>
      <c r="E34" s="51"/>
    </row>
    <row r="35" spans="1:5" s="35" customFormat="1" ht="19.5" customHeight="1">
      <c r="A35" s="56"/>
      <c r="B35" s="56"/>
      <c r="C35" s="56"/>
      <c r="D35" s="56"/>
      <c r="E35" s="57"/>
    </row>
    <row r="36" spans="1:5" s="35" customFormat="1" ht="19.5" customHeight="1">
      <c r="A36" s="49" t="s">
        <v>31</v>
      </c>
      <c r="B36" s="49">
        <f>VLOOKUP(A36,'таблица девушки'!$A$11:$V75,21,FALSE())</f>
        <v>0</v>
      </c>
      <c r="C36" s="49"/>
      <c r="D36" s="49"/>
      <c r="E36" s="51" t="s">
        <v>110</v>
      </c>
    </row>
    <row r="37" spans="1:5" s="35" customFormat="1" ht="19.5" customHeight="1">
      <c r="A37" s="49" t="s">
        <v>70</v>
      </c>
      <c r="B37" s="49">
        <f>VLOOKUP(A37,'таблица юноши'!$A$11:$U89,21,FALSE())</f>
        <v>0</v>
      </c>
      <c r="C37" s="49"/>
      <c r="D37" s="49"/>
      <c r="E37" s="51" t="s">
        <v>110</v>
      </c>
    </row>
    <row r="38" spans="1:5" s="35" customFormat="1" ht="19.5" customHeight="1">
      <c r="A38" s="49" t="s">
        <v>117</v>
      </c>
      <c r="B38" s="49">
        <v>0</v>
      </c>
      <c r="C38" s="49"/>
      <c r="D38" s="49"/>
      <c r="E38" s="51" t="s">
        <v>110</v>
      </c>
    </row>
    <row r="39" spans="1:5" s="35" customFormat="1" ht="19.5" customHeight="1">
      <c r="A39" s="50" t="s">
        <v>115</v>
      </c>
      <c r="B39" s="50">
        <f>SUM(B36:B38)</f>
        <v>0</v>
      </c>
      <c r="C39" s="50">
        <f>B39</f>
        <v>0</v>
      </c>
      <c r="D39" s="50" t="s">
        <v>32</v>
      </c>
      <c r="E39" s="51"/>
    </row>
    <row r="40" spans="1:5" s="35" customFormat="1" ht="19.5" customHeight="1">
      <c r="A40" s="56"/>
      <c r="B40" s="56"/>
      <c r="C40" s="56"/>
      <c r="D40" s="56"/>
      <c r="E40" s="57"/>
    </row>
    <row r="41" spans="1:5" s="35" customFormat="1" ht="19.5" customHeight="1">
      <c r="A41" s="49" t="s">
        <v>22</v>
      </c>
      <c r="B41" s="49">
        <f>VLOOKUP(A41,'таблица девушки'!$A$11:$V79,21,FALSE())</f>
        <v>120</v>
      </c>
      <c r="C41" s="49"/>
      <c r="D41" s="49"/>
      <c r="E41" s="51" t="s">
        <v>110</v>
      </c>
    </row>
    <row r="42" spans="1:5" s="35" customFormat="1" ht="19.5" customHeight="1">
      <c r="A42" s="49" t="s">
        <v>63</v>
      </c>
      <c r="B42" s="49">
        <f>VLOOKUP(A42,'таблица юноши'!$A$11:$U93,21,FALSE())</f>
        <v>120</v>
      </c>
      <c r="C42" s="49"/>
      <c r="D42" s="49"/>
      <c r="E42" s="51" t="s">
        <v>110</v>
      </c>
    </row>
    <row r="43" spans="1:5" s="35" customFormat="1" ht="19.5" customHeight="1">
      <c r="A43" s="49" t="s">
        <v>98</v>
      </c>
      <c r="B43" s="49">
        <f>VLOOKUP(A43,'таблица юноши'!$A$11:$U94,21,FALSE())</f>
        <v>90</v>
      </c>
      <c r="C43" s="49"/>
      <c r="D43" s="49"/>
      <c r="E43" s="51" t="s">
        <v>112</v>
      </c>
    </row>
    <row r="44" spans="1:5" s="35" customFormat="1" ht="19.5" customHeight="1">
      <c r="A44" s="49" t="s">
        <v>97</v>
      </c>
      <c r="B44" s="49">
        <f>VLOOKUP(A44,'таблица юноши'!$A$11:$U95,21,FALSE())</f>
        <v>98</v>
      </c>
      <c r="C44" s="49"/>
      <c r="D44" s="49"/>
      <c r="E44" s="51" t="s">
        <v>112</v>
      </c>
    </row>
    <row r="45" spans="1:5" s="35" customFormat="1" ht="19.5" customHeight="1">
      <c r="A45" s="50" t="s">
        <v>115</v>
      </c>
      <c r="B45" s="50">
        <f>SUM(B41:B44)</f>
        <v>428</v>
      </c>
      <c r="C45" s="50">
        <f>B45</f>
        <v>428</v>
      </c>
      <c r="D45" s="50" t="s">
        <v>23</v>
      </c>
      <c r="E45" s="51"/>
    </row>
    <row r="46" spans="1:5" s="35" customFormat="1" ht="19.5" customHeight="1">
      <c r="A46" s="56"/>
      <c r="B46" s="56"/>
      <c r="C46" s="56"/>
      <c r="D46" s="56"/>
      <c r="E46" s="57"/>
    </row>
    <row r="47" spans="1:5" s="35" customFormat="1" ht="19.5" customHeight="1">
      <c r="A47" s="49" t="s">
        <v>64</v>
      </c>
      <c r="B47" s="49">
        <f>VLOOKUP(A47,'таблица юноши'!$A$11:$U97,21,FALSE())</f>
        <v>120</v>
      </c>
      <c r="C47" s="49"/>
      <c r="D47" s="49"/>
      <c r="E47" s="51" t="s">
        <v>110</v>
      </c>
    </row>
    <row r="48" spans="1:5" s="35" customFormat="1" ht="19.5" customHeight="1">
      <c r="A48" s="49" t="s">
        <v>67</v>
      </c>
      <c r="B48" s="49">
        <f>VLOOKUP(A48,'таблица юноши'!$A$11:$U98,21,FALSE())</f>
        <v>108</v>
      </c>
      <c r="C48" s="49"/>
      <c r="D48" s="49"/>
      <c r="E48" s="51"/>
    </row>
    <row r="49" spans="1:5" s="35" customFormat="1" ht="19.5" customHeight="1">
      <c r="A49" s="49" t="s">
        <v>83</v>
      </c>
      <c r="B49" s="49">
        <v>175</v>
      </c>
      <c r="C49" s="49"/>
      <c r="D49" s="49"/>
      <c r="E49" s="51"/>
    </row>
    <row r="50" spans="1:5" s="35" customFormat="1" ht="19.5" customHeight="1">
      <c r="A50" s="49" t="s">
        <v>86</v>
      </c>
      <c r="B50" s="49">
        <f>VLOOKUP(A50,'таблица юноши'!$A$11:$U98,21,FALSE())</f>
        <v>120</v>
      </c>
      <c r="C50" s="49"/>
      <c r="D50" s="49"/>
      <c r="E50" s="51" t="s">
        <v>116</v>
      </c>
    </row>
    <row r="51" spans="1:5" s="35" customFormat="1" ht="19.5" customHeight="1">
      <c r="A51" s="49" t="s">
        <v>78</v>
      </c>
      <c r="B51" s="49">
        <f>VLOOKUP(A51,'таблица юноши'!$A$11:$U99,21,FALSE())</f>
        <v>304</v>
      </c>
      <c r="C51" s="49"/>
      <c r="D51" s="49"/>
      <c r="E51" s="51" t="s">
        <v>116</v>
      </c>
    </row>
    <row r="52" spans="1:5" s="35" customFormat="1" ht="19.5" customHeight="1">
      <c r="A52" s="50" t="s">
        <v>115</v>
      </c>
      <c r="B52" s="50">
        <f>SUM(B47:B51)</f>
        <v>827</v>
      </c>
      <c r="C52" s="50">
        <f>B52</f>
        <v>827</v>
      </c>
      <c r="D52" s="50" t="s">
        <v>79</v>
      </c>
      <c r="E52" s="51"/>
    </row>
    <row r="53" spans="1:5" s="35" customFormat="1" ht="19.5" customHeight="1">
      <c r="A53" s="56"/>
      <c r="B53" s="56"/>
      <c r="C53" s="56"/>
      <c r="D53" s="56"/>
      <c r="E53" s="57"/>
    </row>
    <row r="54" spans="1:5" s="35" customFormat="1" ht="19.5" customHeight="1">
      <c r="A54" s="49" t="s">
        <v>34</v>
      </c>
      <c r="B54" s="49">
        <f>VLOOKUP(A54,'таблица девушки'!$A$11:$V88,21,FALSE())</f>
        <v>0</v>
      </c>
      <c r="C54" s="49"/>
      <c r="D54" s="49"/>
      <c r="E54" s="51" t="s">
        <v>110</v>
      </c>
    </row>
    <row r="55" spans="1:5" s="35" customFormat="1" ht="19.5" customHeight="1">
      <c r="A55" s="49" t="s">
        <v>37</v>
      </c>
      <c r="B55" s="49">
        <f>VLOOKUP(A55,'таблица девушки'!$A$11:$V89,21,FALSE())</f>
        <v>0</v>
      </c>
      <c r="C55" s="49"/>
      <c r="D55" s="49"/>
      <c r="E55" s="51" t="s">
        <v>110</v>
      </c>
    </row>
    <row r="56" spans="1:5" s="35" customFormat="1" ht="19.5" customHeight="1">
      <c r="A56" s="49" t="s">
        <v>71</v>
      </c>
      <c r="B56" s="49">
        <f>VLOOKUP(A56,'таблица юноши'!$A$11:$U103,21,FALSE())</f>
        <v>0</v>
      </c>
      <c r="C56" s="49"/>
      <c r="D56" s="49"/>
      <c r="E56" s="51" t="s">
        <v>110</v>
      </c>
    </row>
    <row r="57" spans="1:5" s="35" customFormat="1" ht="19.5" customHeight="1">
      <c r="A57" s="49" t="s">
        <v>72</v>
      </c>
      <c r="B57" s="49">
        <f>VLOOKUP(A57,'таблица юноши'!$A$11:$U104,21,FALSE())</f>
        <v>0</v>
      </c>
      <c r="C57" s="49"/>
      <c r="D57" s="49"/>
      <c r="E57" s="51" t="s">
        <v>110</v>
      </c>
    </row>
    <row r="58" spans="1:5" s="35" customFormat="1" ht="19.5" customHeight="1">
      <c r="A58" s="50" t="s">
        <v>115</v>
      </c>
      <c r="B58" s="50">
        <f>SUM(B54:B57)</f>
        <v>0</v>
      </c>
      <c r="C58" s="50">
        <f>B58</f>
        <v>0</v>
      </c>
      <c r="D58" s="50" t="s">
        <v>35</v>
      </c>
      <c r="E58" s="51"/>
    </row>
    <row r="59" spans="1:5" s="35" customFormat="1" ht="19.5" customHeight="1">
      <c r="A59" s="56"/>
      <c r="B59" s="56"/>
      <c r="C59" s="56"/>
      <c r="D59" s="56"/>
      <c r="E59" s="57"/>
    </row>
    <row r="60" spans="1:5" s="35" customFormat="1" ht="19.5" customHeight="1">
      <c r="A60" s="49" t="s">
        <v>39</v>
      </c>
      <c r="B60" s="49">
        <f>VLOOKUP(A60,'таблица девушки'!$A$11:$V93,21,FALSE())</f>
        <v>650</v>
      </c>
      <c r="C60" s="49"/>
      <c r="D60" s="49"/>
      <c r="E60" s="51" t="s">
        <v>110</v>
      </c>
    </row>
    <row r="61" spans="1:5" s="35" customFormat="1" ht="19.5" customHeight="1">
      <c r="A61" s="49" t="s">
        <v>33</v>
      </c>
      <c r="B61" s="49">
        <f>VLOOKUP(A61,'таблица девушки'!$A$11:$V94,21,FALSE())</f>
        <v>0</v>
      </c>
      <c r="C61" s="49"/>
      <c r="D61" s="49"/>
      <c r="E61" s="51" t="s">
        <v>110</v>
      </c>
    </row>
    <row r="62" spans="1:5" s="35" customFormat="1" ht="19.5" customHeight="1">
      <c r="A62" s="49" t="s">
        <v>36</v>
      </c>
      <c r="B62" s="49">
        <f>VLOOKUP(A62,'таблица девушки'!$A$11:$V95,21,FALSE())</f>
        <v>0</v>
      </c>
      <c r="C62" s="49"/>
      <c r="D62" s="49"/>
      <c r="E62" s="51" t="s">
        <v>110</v>
      </c>
    </row>
    <row r="63" spans="1:5" s="35" customFormat="1" ht="15.75">
      <c r="A63" s="49" t="s">
        <v>42</v>
      </c>
      <c r="B63" s="49">
        <f>VLOOKUP(A63,'таблица девушки'!$A$11:$V96,21,FALSE())</f>
        <v>240</v>
      </c>
      <c r="C63" s="49"/>
      <c r="D63" s="49"/>
      <c r="E63" s="51" t="s">
        <v>116</v>
      </c>
    </row>
    <row r="64" spans="1:5" s="35" customFormat="1" ht="15.75">
      <c r="A64" s="49" t="s">
        <v>43</v>
      </c>
      <c r="B64" s="49">
        <f>VLOOKUP(A64,'таблица девушки'!$A$11:$V97,21,FALSE())</f>
        <v>120</v>
      </c>
      <c r="C64" s="49"/>
      <c r="D64" s="49"/>
      <c r="E64" s="51" t="s">
        <v>116</v>
      </c>
    </row>
    <row r="65" spans="1:5" s="35" customFormat="1" ht="15.75">
      <c r="A65" s="49" t="s">
        <v>46</v>
      </c>
      <c r="B65" s="49">
        <f>VLOOKUP(A65,'таблица девушки'!$A$11:$V98,21,FALSE())</f>
        <v>0</v>
      </c>
      <c r="C65" s="49"/>
      <c r="D65" s="49"/>
      <c r="E65" s="51" t="s">
        <v>116</v>
      </c>
    </row>
    <row r="66" spans="1:5" s="35" customFormat="1" ht="15.75">
      <c r="A66" s="49" t="s">
        <v>118</v>
      </c>
      <c r="B66" s="49">
        <v>90</v>
      </c>
      <c r="C66" s="49"/>
      <c r="D66" s="49"/>
      <c r="E66" s="51" t="s">
        <v>116</v>
      </c>
    </row>
    <row r="67" spans="1:5" s="35" customFormat="1" ht="15.75">
      <c r="A67" s="49" t="s">
        <v>44</v>
      </c>
      <c r="B67" s="49">
        <f>VLOOKUP(A67,'таблица девушки'!$A$11:$V100,21,FALSE())</f>
        <v>98</v>
      </c>
      <c r="C67" s="49"/>
      <c r="D67" s="49"/>
      <c r="E67" s="51" t="s">
        <v>116</v>
      </c>
    </row>
    <row r="68" spans="1:5" s="35" customFormat="1" ht="15.75">
      <c r="A68" s="49" t="s">
        <v>47</v>
      </c>
      <c r="B68" s="49">
        <f>VLOOKUP(A68,'таблица девушки'!$A$11:$V101,21,FALSE())</f>
        <v>0</v>
      </c>
      <c r="C68" s="49"/>
      <c r="D68" s="49"/>
      <c r="E68" s="51" t="s">
        <v>116</v>
      </c>
    </row>
    <row r="69" spans="1:5" s="35" customFormat="1" ht="15.75">
      <c r="A69" s="49" t="s">
        <v>119</v>
      </c>
      <c r="B69" s="49">
        <v>0</v>
      </c>
      <c r="C69" s="49"/>
      <c r="D69" s="49"/>
      <c r="E69" s="51" t="s">
        <v>116</v>
      </c>
    </row>
    <row r="70" spans="1:5" s="35" customFormat="1" ht="15.75">
      <c r="A70" s="49" t="s">
        <v>66</v>
      </c>
      <c r="B70" s="49">
        <f>VLOOKUP(A70,'таблица юноши'!$A$11:$U116,21,FALSE())</f>
        <v>120</v>
      </c>
      <c r="C70" s="49"/>
      <c r="D70" s="49"/>
      <c r="E70" s="51" t="s">
        <v>110</v>
      </c>
    </row>
    <row r="71" spans="1:5" s="35" customFormat="1" ht="15.75">
      <c r="A71" s="49" t="s">
        <v>74</v>
      </c>
      <c r="B71" s="49">
        <f>VLOOKUP(A71,'таблица юноши'!$A$11:$U117,21,FALSE())</f>
        <v>0</v>
      </c>
      <c r="C71" s="49"/>
      <c r="D71" s="49"/>
      <c r="E71" s="51" t="s">
        <v>110</v>
      </c>
    </row>
    <row r="72" spans="1:5" s="35" customFormat="1" ht="15.75">
      <c r="A72" s="49" t="s">
        <v>75</v>
      </c>
      <c r="B72" s="49">
        <f>VLOOKUP(A72,'таблица юноши'!$A$11:$U118,21,FALSE())</f>
        <v>330</v>
      </c>
      <c r="C72" s="49"/>
      <c r="D72" s="49"/>
      <c r="E72" s="51" t="s">
        <v>116</v>
      </c>
    </row>
    <row r="73" spans="1:5" s="35" customFormat="1" ht="15.75">
      <c r="A73" s="49" t="s">
        <v>77</v>
      </c>
      <c r="B73" s="49">
        <f>VLOOKUP(A73,'таблица юноши'!$A$11:$U119,21,FALSE())</f>
        <v>314</v>
      </c>
      <c r="C73" s="49"/>
      <c r="D73" s="49"/>
      <c r="E73" s="51" t="s">
        <v>116</v>
      </c>
    </row>
    <row r="74" spans="1:5" s="35" customFormat="1" ht="36" customHeight="1">
      <c r="A74" s="49" t="s">
        <v>87</v>
      </c>
      <c r="B74" s="49">
        <f>VLOOKUP(A74,'таблица юноши'!$A$11:$U120,21,FALSE())</f>
        <v>98</v>
      </c>
      <c r="C74" s="49"/>
      <c r="D74" s="49"/>
      <c r="E74" s="51" t="s">
        <v>116</v>
      </c>
    </row>
    <row r="75" spans="1:5" s="35" customFormat="1" ht="15.75">
      <c r="A75" s="49" t="s">
        <v>76</v>
      </c>
      <c r="B75" s="49">
        <f>VLOOKUP(A75,'таблица юноши'!$A$11:$U121,21,FALSE())</f>
        <v>326</v>
      </c>
      <c r="C75" s="49"/>
      <c r="D75" s="49"/>
      <c r="E75" s="51" t="s">
        <v>116</v>
      </c>
    </row>
    <row r="76" spans="1:5" s="35" customFormat="1" ht="15.75">
      <c r="A76" s="49" t="s">
        <v>89</v>
      </c>
      <c r="B76" s="49">
        <f>VLOOKUP(A76,'таблица юноши'!$A$11:$U122,21,FALSE())</f>
        <v>85</v>
      </c>
      <c r="C76" s="49"/>
      <c r="D76" s="49"/>
      <c r="E76" s="51" t="s">
        <v>116</v>
      </c>
    </row>
    <row r="77" spans="1:5" s="35" customFormat="1" ht="15.75">
      <c r="A77" s="49" t="s">
        <v>84</v>
      </c>
      <c r="B77" s="49">
        <f>VLOOKUP(A77,'таблица юноши'!$A$11:$U123,21,FALSE())</f>
        <v>169</v>
      </c>
      <c r="C77" s="49"/>
      <c r="D77" s="49"/>
      <c r="E77" s="51" t="s">
        <v>116</v>
      </c>
    </row>
    <row r="78" spans="1:5" s="35" customFormat="1" ht="15.75">
      <c r="A78" s="49" t="s">
        <v>82</v>
      </c>
      <c r="B78" s="49">
        <f>VLOOKUP(A78,'таблица юноши'!$A$11:$U124,21,FALSE())</f>
        <v>190</v>
      </c>
      <c r="C78" s="49"/>
      <c r="D78" s="49"/>
      <c r="E78" s="51" t="s">
        <v>116</v>
      </c>
    </row>
    <row r="79" spans="1:5" s="35" customFormat="1" ht="31.5">
      <c r="A79" s="49" t="s">
        <v>80</v>
      </c>
      <c r="B79" s="49">
        <f>VLOOKUP(A79,'таблица юноши'!$A$11:$U125,21,FALSE())</f>
        <v>265</v>
      </c>
      <c r="C79" s="49"/>
      <c r="D79" s="49"/>
      <c r="E79" s="51" t="s">
        <v>116</v>
      </c>
    </row>
    <row r="80" spans="1:5" s="35" customFormat="1" ht="15.75">
      <c r="A80" s="49" t="s">
        <v>81</v>
      </c>
      <c r="B80" s="49">
        <f>VLOOKUP(A80,'таблица юноши'!$A$11:$U126,21,FALSE())</f>
        <v>228</v>
      </c>
      <c r="C80" s="49"/>
      <c r="D80" s="49"/>
      <c r="E80" s="51" t="s">
        <v>116</v>
      </c>
    </row>
    <row r="81" spans="1:5" s="35" customFormat="1" ht="15.75">
      <c r="A81" s="49"/>
      <c r="B81" s="49">
        <v>0</v>
      </c>
      <c r="C81" s="49"/>
      <c r="D81" s="49"/>
      <c r="E81" s="51" t="s">
        <v>116</v>
      </c>
    </row>
    <row r="82" spans="1:5" s="35" customFormat="1" ht="15.75">
      <c r="A82" s="49" t="s">
        <v>90</v>
      </c>
      <c r="B82" s="49">
        <f>VLOOKUP(A82,'таблица юноши'!$A$11:$U128,21,FALSE())</f>
        <v>79</v>
      </c>
      <c r="C82" s="49"/>
      <c r="D82" s="49"/>
      <c r="E82" s="51" t="s">
        <v>116</v>
      </c>
    </row>
    <row r="83" spans="1:5" s="35" customFormat="1" ht="15.75">
      <c r="A83" s="49" t="s">
        <v>93</v>
      </c>
      <c r="B83" s="49">
        <f>VLOOKUP(A83,'таблица юноши'!$A$11:$U130,21,FALSE())</f>
        <v>314</v>
      </c>
      <c r="C83" s="49"/>
      <c r="D83" s="49"/>
      <c r="E83" s="51" t="s">
        <v>112</v>
      </c>
    </row>
    <row r="84" spans="1:5" s="35" customFormat="1" ht="15.75">
      <c r="A84" s="49" t="s">
        <v>120</v>
      </c>
      <c r="B84" s="49">
        <v>0</v>
      </c>
      <c r="C84" s="49"/>
      <c r="D84" s="49"/>
      <c r="E84" s="51" t="s">
        <v>112</v>
      </c>
    </row>
    <row r="85" spans="1:5" s="35" customFormat="1" ht="15.75">
      <c r="A85" s="49" t="s">
        <v>88</v>
      </c>
      <c r="B85" s="49">
        <f>VLOOKUP(A85,'таблица юноши'!$A$11:$U132,21,FALSE())</f>
        <v>90</v>
      </c>
      <c r="C85" s="49"/>
      <c r="D85" s="49"/>
      <c r="E85" s="51" t="s">
        <v>112</v>
      </c>
    </row>
    <row r="86" spans="1:5" s="35" customFormat="1" ht="24.75" customHeight="1">
      <c r="A86" s="49" t="s">
        <v>92</v>
      </c>
      <c r="B86" s="49">
        <f>VLOOKUP(A86,'таблица юноши'!$A$11:$U133,21,FALSE())</f>
        <v>360</v>
      </c>
      <c r="C86" s="49"/>
      <c r="D86" s="49"/>
      <c r="E86" s="51" t="s">
        <v>112</v>
      </c>
    </row>
    <row r="87" spans="1:5" s="35" customFormat="1" ht="20.25">
      <c r="A87" s="50" t="s">
        <v>115</v>
      </c>
      <c r="B87" s="50">
        <f>SUM(B60:B86)</f>
        <v>4166</v>
      </c>
      <c r="C87" s="50">
        <f>B87</f>
        <v>4166</v>
      </c>
      <c r="D87" s="50" t="s">
        <v>28</v>
      </c>
      <c r="E87" s="51"/>
    </row>
    <row r="88" spans="1:5" s="35" customFormat="1" ht="20.25">
      <c r="A88" s="58"/>
      <c r="B88" s="59"/>
      <c r="C88" s="59"/>
      <c r="D88" s="59"/>
      <c r="E88" s="60"/>
    </row>
    <row r="89" spans="1:5" s="35" customFormat="1" ht="15.75" customHeight="1">
      <c r="A89" s="56"/>
      <c r="B89" s="56"/>
      <c r="C89" s="56"/>
      <c r="D89" s="56"/>
      <c r="E89" s="57"/>
    </row>
    <row r="90" spans="1:5" s="35" customFormat="1" ht="20.25">
      <c r="A90" s="49" t="s">
        <v>20</v>
      </c>
      <c r="B90" s="50">
        <f>VLOOKUP(A90,'таблица девушки'!$A$11:$V122,21,FALSE())</f>
        <v>330</v>
      </c>
      <c r="C90" s="50">
        <f>B90</f>
        <v>330</v>
      </c>
      <c r="D90" s="50" t="s">
        <v>21</v>
      </c>
      <c r="E90" s="51" t="s">
        <v>110</v>
      </c>
    </row>
    <row r="91" spans="1:5" s="35" customFormat="1" ht="15.75">
      <c r="A91" s="53"/>
      <c r="B91" s="53"/>
      <c r="C91" s="53"/>
      <c r="D91" s="53"/>
      <c r="E91" s="53"/>
    </row>
    <row r="92" spans="1:5" s="35" customFormat="1" ht="15.75">
      <c r="A92" s="53"/>
      <c r="B92" s="53"/>
      <c r="C92" s="53"/>
      <c r="D92" s="53"/>
      <c r="E92" s="53"/>
    </row>
    <row r="93" spans="1:5" s="35" customFormat="1" ht="15.75">
      <c r="A93" s="53" t="s">
        <v>95</v>
      </c>
      <c r="B93" s="49">
        <v>120</v>
      </c>
      <c r="C93" s="53"/>
      <c r="D93" s="53"/>
      <c r="E93" s="53"/>
    </row>
    <row r="94" spans="1:5" s="35" customFormat="1" ht="15.75">
      <c r="A94" s="53" t="s">
        <v>96</v>
      </c>
      <c r="B94" s="49">
        <f>VLOOKUP(A94,'таблица юноши'!$A$11:$U140,21,FALSE())</f>
        <v>108</v>
      </c>
      <c r="C94" s="53"/>
      <c r="D94" s="53"/>
      <c r="E94" s="53"/>
    </row>
    <row r="95" spans="1:5" s="35" customFormat="1" ht="15.75">
      <c r="A95" s="51" t="s">
        <v>49</v>
      </c>
      <c r="B95" s="49">
        <f>VLOOKUP(A95,'таблица девушки'!$A$11:$V128,21,FALSE())</f>
        <v>120</v>
      </c>
      <c r="C95" s="51"/>
      <c r="D95" s="51"/>
      <c r="E95" s="51"/>
    </row>
    <row r="96" spans="1:5" s="35" customFormat="1" ht="15.75">
      <c r="A96" s="51" t="s">
        <v>52</v>
      </c>
      <c r="B96" s="49">
        <f>VLOOKUP(A96,'таблица девушки'!$A$11:$V129,21,FALSE())</f>
        <v>98</v>
      </c>
      <c r="C96" s="51"/>
      <c r="D96" s="51"/>
      <c r="E96" s="51"/>
    </row>
    <row r="97" spans="1:5" s="35" customFormat="1" ht="15.75">
      <c r="A97" s="51" t="s">
        <v>51</v>
      </c>
      <c r="B97" s="49">
        <f>VLOOKUP(A97,'таблица девушки'!$A$11:$V130,21,FALSE())</f>
        <v>108</v>
      </c>
      <c r="C97" s="51"/>
      <c r="D97" s="51"/>
      <c r="E97" s="51"/>
    </row>
    <row r="98" spans="1:5" s="35" customFormat="1" ht="18" customHeight="1">
      <c r="A98" s="51"/>
      <c r="B98" s="51">
        <f>B97+B96+B95+B94+B93</f>
        <v>554</v>
      </c>
      <c r="C98" s="51">
        <v>554</v>
      </c>
      <c r="D98" s="51" t="s">
        <v>50</v>
      </c>
      <c r="E98" s="51"/>
    </row>
    <row r="102" ht="21" customHeight="1"/>
    <row r="105" ht="32.25" customHeight="1"/>
  </sheetData>
  <sheetProtection/>
  <printOptions/>
  <pageMargins left="0.7000000000000001" right="0.7000000000000001" top="1.0456692913385826" bottom="1.0456692913385826" header="0.7499999999999999" footer="0.7499999999999999"/>
  <pageSetup fitToHeight="0" fitToWidth="0" orientation="portrait" pageOrder="overThenDown" paperSize="9" scale="68"/>
  <rowBreaks count="2" manualBreakCount="2">
    <brk id="52" max="0" man="1"/>
    <brk id="59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1"/>
    </sheetView>
  </sheetViews>
  <sheetFormatPr defaultColWidth="8.796875" defaultRowHeight="14.25"/>
  <cols>
    <col min="1" max="1" width="8.3984375" style="0" customWidth="1"/>
    <col min="2" max="2" width="9.09765625" style="0" customWidth="1"/>
    <col min="3" max="3" width="28.59765625" style="0" customWidth="1"/>
    <col min="4" max="4" width="21.09765625" style="0" customWidth="1"/>
    <col min="5" max="16384" width="8.3984375" style="0" customWidth="1"/>
  </cols>
  <sheetData>
    <row r="1" spans="1:5" ht="14.25">
      <c r="A1" s="111" t="s">
        <v>0</v>
      </c>
      <c r="B1" s="111"/>
      <c r="C1" s="111"/>
      <c r="D1" s="111"/>
      <c r="E1" s="111"/>
    </row>
    <row r="2" spans="1:5" ht="14.25">
      <c r="A2" s="112"/>
      <c r="B2" s="112"/>
      <c r="C2" s="112"/>
      <c r="D2" s="112"/>
      <c r="E2" s="112"/>
    </row>
    <row r="3" spans="1:5" ht="18.75">
      <c r="A3" s="61"/>
      <c r="B3" s="62"/>
      <c r="C3" s="62"/>
      <c r="D3" s="62"/>
      <c r="E3" s="62"/>
    </row>
    <row r="4" spans="1:5" ht="92.25" customHeight="1">
      <c r="A4" s="118" t="s">
        <v>121</v>
      </c>
      <c r="B4" s="118"/>
      <c r="C4" s="118"/>
      <c r="D4" s="118"/>
      <c r="E4" s="118"/>
    </row>
    <row r="5" spans="1:5" ht="18.75">
      <c r="A5" s="63"/>
      <c r="B5" s="64"/>
      <c r="C5" s="64"/>
      <c r="D5" s="64"/>
      <c r="E5" s="64"/>
    </row>
    <row r="6" spans="1:5" ht="15.75">
      <c r="A6" s="65" t="s">
        <v>122</v>
      </c>
      <c r="B6" s="66"/>
      <c r="C6" s="66"/>
      <c r="D6" s="119" t="s">
        <v>123</v>
      </c>
      <c r="E6" s="119"/>
    </row>
    <row r="7" spans="1:5" ht="18.75">
      <c r="A7" s="61"/>
      <c r="B7" s="61"/>
      <c r="C7" s="61"/>
      <c r="D7" s="61"/>
      <c r="E7" s="61"/>
    </row>
    <row r="8" spans="1:5" ht="18.75" customHeight="1">
      <c r="A8" s="118" t="s">
        <v>124</v>
      </c>
      <c r="B8" s="118"/>
      <c r="C8" s="118"/>
      <c r="D8" s="118"/>
      <c r="E8" s="118"/>
    </row>
    <row r="9" spans="2:5" ht="16.5" thickBot="1">
      <c r="B9" s="67"/>
      <c r="C9" s="67"/>
      <c r="D9" s="35"/>
      <c r="E9" s="68"/>
    </row>
    <row r="10" spans="2:5" ht="42" customHeight="1" thickBot="1" thickTop="1">
      <c r="B10" s="69" t="s">
        <v>11</v>
      </c>
      <c r="C10" s="69" t="s">
        <v>125</v>
      </c>
      <c r="D10" s="70" t="s">
        <v>126</v>
      </c>
      <c r="E10" s="71"/>
    </row>
    <row r="11" spans="2:5" ht="19.5" thickTop="1">
      <c r="B11" s="72">
        <v>1</v>
      </c>
      <c r="C11" s="73" t="str">
        <f>VLOOKUP(D11,'командная раб '!$C$2:$D90,2,FALSE())</f>
        <v>Пенза</v>
      </c>
      <c r="D11" s="72">
        <f>LARGE('командная раб '!$C$2:$C$100,1)</f>
        <v>4166</v>
      </c>
      <c r="E11" s="74"/>
    </row>
    <row r="12" spans="2:4" ht="18.75">
      <c r="B12" s="72">
        <v>2</v>
      </c>
      <c r="C12" s="73" t="str">
        <f>VLOOKUP(D12,'командная раб '!$C$2:$D91,2,FALSE())</f>
        <v>Заречный</v>
      </c>
      <c r="D12" s="72">
        <f>LARGE('командная раб '!$C$2:$C$100,2)</f>
        <v>1165</v>
      </c>
    </row>
    <row r="13" spans="2:4" ht="18.75">
      <c r="B13" s="72">
        <v>3</v>
      </c>
      <c r="C13" s="73" t="str">
        <f>VLOOKUP(D13,'командная раб '!$C$2:$D95,2,FALSE())</f>
        <v>Нижнеломовский</v>
      </c>
      <c r="D13" s="72">
        <f>LARGE('командная раб '!$C$2:$C$100,3)</f>
        <v>827</v>
      </c>
    </row>
    <row r="14" spans="2:4" ht="18.75">
      <c r="B14" s="72">
        <v>4</v>
      </c>
      <c r="C14" s="73" t="str">
        <f>VLOOKUP(D14,'командная раб '!$C$2:$D96,2,FALSE())</f>
        <v>Иссинский</v>
      </c>
      <c r="D14" s="72">
        <f>LARGE('командная раб '!$C$2:$C$100,4)</f>
        <v>643</v>
      </c>
    </row>
    <row r="15" spans="2:4" ht="18.75">
      <c r="B15" s="72">
        <v>5</v>
      </c>
      <c r="C15" s="73" t="s">
        <v>50</v>
      </c>
      <c r="D15" s="72">
        <f>LARGE('командная раб '!$C$2:$C$100,5)</f>
        <v>554</v>
      </c>
    </row>
    <row r="16" spans="2:4" ht="18.75">
      <c r="B16" s="72">
        <v>6</v>
      </c>
      <c r="C16" s="73" t="str">
        <f>VLOOKUP(D16,'командная раб '!$C$2:$D98,2,FALSE())</f>
        <v>Мокшанский</v>
      </c>
      <c r="D16" s="72">
        <f>LARGE('командная раб '!$C$2:$C$100,6)</f>
        <v>428</v>
      </c>
    </row>
    <row r="17" spans="2:4" ht="18.75">
      <c r="B17" s="72">
        <v>7</v>
      </c>
      <c r="C17" s="73" t="str">
        <f>VLOOKUP(D17,'командная раб '!$C$2:$D99,2,FALSE())</f>
        <v>Сердобский</v>
      </c>
      <c r="D17" s="72">
        <f>LARGE('командная раб '!$C$2:$C$100,7)</f>
        <v>330</v>
      </c>
    </row>
    <row r="18" spans="2:4" ht="18.75">
      <c r="B18" s="72">
        <v>8</v>
      </c>
      <c r="C18" s="73" t="str">
        <f>VLOOKUP(D18,'командная раб '!$C$2:$D100,2,FALSE())</f>
        <v>Бековский</v>
      </c>
      <c r="D18" s="72">
        <f>LARGE('командная раб '!$C$2:$C$100,8)</f>
        <v>206</v>
      </c>
    </row>
    <row r="19" spans="2:4" ht="18.75">
      <c r="B19" s="72">
        <v>9</v>
      </c>
      <c r="C19" s="73" t="str">
        <f>VLOOKUP(D19,'командная раб '!$C$2:$D101,2,FALSE())</f>
        <v>Белинский</v>
      </c>
      <c r="D19" s="72">
        <f>LARGE('командная раб '!$C$2:$C$100,9)</f>
        <v>0</v>
      </c>
    </row>
    <row r="20" spans="2:4" ht="18.75">
      <c r="B20" s="72">
        <v>10</v>
      </c>
      <c r="C20" s="73" t="str">
        <f>VLOOKUP(D20,'командная раб '!$C$2:$D102,2,FALSE())</f>
        <v>Белинский</v>
      </c>
      <c r="D20" s="72">
        <f>LARGE('командная раб '!$C$2:$C$100,10)</f>
        <v>0</v>
      </c>
    </row>
    <row r="21" spans="2:4" ht="18.75">
      <c r="B21" s="72">
        <v>11</v>
      </c>
      <c r="C21" s="73" t="str">
        <f>VLOOKUP(D21,'командная раб '!$C$2:$D103,2,FALSE())</f>
        <v>Белинский</v>
      </c>
      <c r="D21" s="72">
        <f>LARGE('командная раб '!$C$2:$C$98,11)</f>
        <v>0</v>
      </c>
    </row>
    <row r="22" spans="2:4" ht="18.75">
      <c r="B22" s="72">
        <v>12</v>
      </c>
      <c r="C22" s="73" t="str">
        <f>VLOOKUP(D22,'командная раб '!$C$2:$D104,2,FALSE())</f>
        <v>Белинский</v>
      </c>
      <c r="D22" s="72">
        <f>LARGE('командная раб '!$C$2:$C$98,12)</f>
        <v>0</v>
      </c>
    </row>
    <row r="23" spans="2:4" ht="15.75">
      <c r="B23" s="75"/>
      <c r="C23" s="76"/>
      <c r="D23" s="75"/>
    </row>
    <row r="24" spans="1:4" ht="18.75">
      <c r="A24" s="61" t="s">
        <v>127</v>
      </c>
      <c r="B24" s="62"/>
      <c r="C24" s="61"/>
      <c r="D24" s="61" t="s">
        <v>55</v>
      </c>
    </row>
    <row r="25" spans="1:4" ht="18.75">
      <c r="A25" s="61"/>
      <c r="B25" s="77"/>
      <c r="C25" s="77"/>
      <c r="D25" s="61"/>
    </row>
    <row r="26" spans="1:5" ht="18.75">
      <c r="A26" s="78" t="s">
        <v>128</v>
      </c>
      <c r="B26" s="78"/>
      <c r="C26" s="61"/>
      <c r="D26" s="61" t="s">
        <v>57</v>
      </c>
      <c r="E26" s="79"/>
    </row>
    <row r="27" spans="2:4" ht="16.5" customHeight="1">
      <c r="B27" s="112"/>
      <c r="C27" s="112"/>
      <c r="D27" s="79"/>
    </row>
  </sheetData>
  <sheetProtection/>
  <mergeCells count="6">
    <mergeCell ref="B27:C27"/>
    <mergeCell ref="A1:E1"/>
    <mergeCell ref="A2:E2"/>
    <mergeCell ref="A4:E4"/>
    <mergeCell ref="D6:E6"/>
    <mergeCell ref="A8:E8"/>
  </mergeCells>
  <printOptions/>
  <pageMargins left="0.7000000000000001" right="0.7000000000000001" top="1.0456692913385826" bottom="1.0456692913385826" header="0.7499999999999999" footer="0.7499999999999999"/>
  <pageSetup fitToHeight="0" fitToWidth="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3984375" style="0" customWidth="1"/>
    <col min="2" max="2" width="20.8984375" style="0" customWidth="1"/>
    <col min="3" max="3" width="18.5" style="0" customWidth="1"/>
    <col min="4" max="4" width="16.5" style="0" customWidth="1"/>
    <col min="5" max="12" width="6.19921875" style="0" customWidth="1"/>
    <col min="13" max="16384" width="8.3984375" style="0" customWidth="1"/>
  </cols>
  <sheetData>
    <row r="1" spans="2:12" ht="15.75"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2:12" ht="15.7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2" ht="14.25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2:12" ht="35.25" customHeight="1">
      <c r="B4" s="122" t="s">
        <v>129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2:12" ht="23.25" customHeight="1">
      <c r="B5" s="121" t="s">
        <v>130</v>
      </c>
      <c r="C5" s="121"/>
      <c r="D5" s="121"/>
      <c r="E5" s="121"/>
      <c r="F5" s="121"/>
      <c r="G5" s="121"/>
      <c r="H5" s="80"/>
      <c r="I5" s="80"/>
      <c r="J5" s="80"/>
      <c r="K5" s="80"/>
      <c r="L5" s="80"/>
    </row>
    <row r="6" spans="2:12" ht="15.75">
      <c r="B6" s="121" t="s">
        <v>2</v>
      </c>
      <c r="C6" s="121"/>
      <c r="D6" s="121"/>
      <c r="E6" s="121"/>
      <c r="F6" s="121"/>
      <c r="G6" s="121"/>
      <c r="H6" s="80"/>
      <c r="I6" s="80" t="s">
        <v>131</v>
      </c>
      <c r="J6" s="80"/>
      <c r="K6" s="80"/>
      <c r="L6" s="80"/>
    </row>
    <row r="7" spans="2:12" ht="15.7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ht="18" customHeight="1">
      <c r="A8" s="123" t="s">
        <v>132</v>
      </c>
      <c r="B8" s="124" t="s">
        <v>133</v>
      </c>
      <c r="C8" s="125" t="s">
        <v>6</v>
      </c>
      <c r="D8" s="126" t="s">
        <v>134</v>
      </c>
      <c r="E8" s="127"/>
      <c r="F8" s="127"/>
      <c r="G8" s="127"/>
      <c r="H8" s="127"/>
      <c r="I8" s="127"/>
      <c r="J8" s="127"/>
      <c r="K8" s="128"/>
      <c r="L8" s="129" t="s">
        <v>135</v>
      </c>
    </row>
    <row r="9" spans="1:12" ht="26.25" customHeight="1">
      <c r="A9" s="123"/>
      <c r="B9" s="124"/>
      <c r="C9" s="125"/>
      <c r="D9" s="126"/>
      <c r="E9" s="81"/>
      <c r="F9" s="81"/>
      <c r="G9" s="81"/>
      <c r="H9" s="81"/>
      <c r="I9" s="81"/>
      <c r="J9" s="81"/>
      <c r="K9" s="128"/>
      <c r="L9" s="129"/>
    </row>
    <row r="10" spans="1:12" ht="26.25" customHeight="1">
      <c r="A10" s="130" t="s">
        <v>19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2" ht="26.25" customHeight="1">
      <c r="A11" s="82"/>
      <c r="B11" s="82" t="s">
        <v>136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2" ht="27.75" customHeight="1">
      <c r="A12" s="83">
        <v>1</v>
      </c>
      <c r="B12" s="84" t="s">
        <v>27</v>
      </c>
      <c r="C12" s="84" t="s">
        <v>28</v>
      </c>
      <c r="D12" s="85"/>
      <c r="E12" s="86"/>
      <c r="F12" s="86"/>
      <c r="G12" s="86"/>
      <c r="H12" s="86"/>
      <c r="I12" s="86"/>
      <c r="J12" s="86"/>
      <c r="K12" s="86"/>
      <c r="L12" s="87"/>
    </row>
    <row r="13" spans="1:12" ht="29.25" customHeight="1">
      <c r="A13" s="83">
        <v>2</v>
      </c>
      <c r="B13" s="20" t="s">
        <v>22</v>
      </c>
      <c r="C13" s="20" t="s">
        <v>23</v>
      </c>
      <c r="D13" s="88"/>
      <c r="E13" s="86"/>
      <c r="F13" s="86"/>
      <c r="G13" s="86"/>
      <c r="H13" s="86"/>
      <c r="I13" s="86"/>
      <c r="J13" s="86"/>
      <c r="K13" s="86"/>
      <c r="L13" s="87"/>
    </row>
    <row r="14" spans="1:12" ht="26.25" customHeight="1">
      <c r="A14" s="83">
        <v>3</v>
      </c>
      <c r="B14" s="20" t="s">
        <v>29</v>
      </c>
      <c r="C14" s="20" t="s">
        <v>30</v>
      </c>
      <c r="D14" s="88"/>
      <c r="E14" s="86"/>
      <c r="F14" s="86"/>
      <c r="G14" s="86"/>
      <c r="H14" s="86"/>
      <c r="I14" s="86"/>
      <c r="J14" s="86"/>
      <c r="K14" s="86"/>
      <c r="L14" s="87"/>
    </row>
    <row r="15" spans="1:12" ht="26.25" customHeight="1">
      <c r="A15" s="89">
        <v>4</v>
      </c>
      <c r="B15" s="20" t="s">
        <v>24</v>
      </c>
      <c r="C15" s="20" t="s">
        <v>25</v>
      </c>
      <c r="D15" s="88"/>
      <c r="E15" s="86"/>
      <c r="F15" s="86"/>
      <c r="G15" s="86"/>
      <c r="H15" s="86"/>
      <c r="I15" s="86"/>
      <c r="J15" s="86"/>
      <c r="K15" s="86"/>
      <c r="L15" s="87"/>
    </row>
    <row r="16" spans="1:12" ht="26.25" customHeight="1">
      <c r="A16" s="89"/>
      <c r="B16" s="82" t="s">
        <v>137</v>
      </c>
      <c r="C16" s="20"/>
      <c r="D16" s="88"/>
      <c r="E16" s="86"/>
      <c r="F16" s="86"/>
      <c r="G16" s="86"/>
      <c r="H16" s="86"/>
      <c r="I16" s="86"/>
      <c r="J16" s="86"/>
      <c r="K16" s="86"/>
      <c r="L16" s="87"/>
    </row>
    <row r="17" spans="1:12" ht="15">
      <c r="A17" s="89">
        <v>1</v>
      </c>
      <c r="B17" s="20" t="s">
        <v>31</v>
      </c>
      <c r="C17" s="20" t="s">
        <v>32</v>
      </c>
      <c r="D17" s="88"/>
      <c r="E17" s="90"/>
      <c r="F17" s="90"/>
      <c r="G17" s="90"/>
      <c r="H17" s="86"/>
      <c r="I17" s="86"/>
      <c r="J17" s="86"/>
      <c r="K17" s="86"/>
      <c r="L17" s="91"/>
    </row>
    <row r="18" spans="1:12" ht="15">
      <c r="A18" s="83">
        <v>2</v>
      </c>
      <c r="B18" s="20" t="s">
        <v>33</v>
      </c>
      <c r="C18" s="20" t="s">
        <v>28</v>
      </c>
      <c r="D18" s="88"/>
      <c r="E18" s="92"/>
      <c r="F18" s="92"/>
      <c r="G18" s="92"/>
      <c r="H18" s="86"/>
      <c r="I18" s="86"/>
      <c r="J18" s="86"/>
      <c r="K18" s="86"/>
      <c r="L18" s="93"/>
    </row>
    <row r="19" spans="1:12" ht="15">
      <c r="A19" s="83">
        <v>3</v>
      </c>
      <c r="B19" s="20" t="s">
        <v>34</v>
      </c>
      <c r="C19" s="20" t="s">
        <v>35</v>
      </c>
      <c r="D19" s="88"/>
      <c r="E19" s="92"/>
      <c r="F19" s="92"/>
      <c r="G19" s="92"/>
      <c r="H19" s="86"/>
      <c r="I19" s="86"/>
      <c r="J19" s="86"/>
      <c r="K19" s="86"/>
      <c r="L19" s="93"/>
    </row>
    <row r="20" spans="1:12" ht="15">
      <c r="A20" s="89">
        <v>4</v>
      </c>
      <c r="B20" s="20" t="s">
        <v>26</v>
      </c>
      <c r="C20" s="20" t="s">
        <v>25</v>
      </c>
      <c r="D20" s="88"/>
      <c r="E20" s="92"/>
      <c r="F20" s="92"/>
      <c r="G20" s="92"/>
      <c r="H20" s="86"/>
      <c r="I20" s="86"/>
      <c r="J20" s="86"/>
      <c r="K20" s="86"/>
      <c r="L20" s="93"/>
    </row>
    <row r="21" spans="1:12" ht="18.75">
      <c r="A21" s="89"/>
      <c r="B21" s="82" t="s">
        <v>138</v>
      </c>
      <c r="C21" s="20"/>
      <c r="D21" s="88"/>
      <c r="E21" s="92"/>
      <c r="F21" s="92"/>
      <c r="G21" s="92"/>
      <c r="H21" s="86"/>
      <c r="I21" s="86"/>
      <c r="J21" s="86"/>
      <c r="K21" s="86"/>
      <c r="L21" s="93"/>
    </row>
    <row r="22" spans="1:12" ht="15">
      <c r="A22" s="89">
        <v>1</v>
      </c>
      <c r="B22" s="20" t="s">
        <v>20</v>
      </c>
      <c r="C22" s="20" t="s">
        <v>21</v>
      </c>
      <c r="D22" s="88"/>
      <c r="E22" s="92"/>
      <c r="F22" s="92"/>
      <c r="G22" s="92"/>
      <c r="H22" s="86"/>
      <c r="I22" s="86"/>
      <c r="J22" s="86"/>
      <c r="K22" s="86"/>
      <c r="L22" s="93"/>
    </row>
    <row r="23" spans="1:12" ht="15">
      <c r="A23" s="83">
        <v>2</v>
      </c>
      <c r="B23" s="20" t="s">
        <v>36</v>
      </c>
      <c r="C23" s="20" t="s">
        <v>28</v>
      </c>
      <c r="D23" s="88"/>
      <c r="E23" s="92"/>
      <c r="F23" s="92"/>
      <c r="G23" s="92"/>
      <c r="H23" s="86"/>
      <c r="I23" s="86"/>
      <c r="J23" s="86"/>
      <c r="K23" s="86"/>
      <c r="L23" s="93"/>
    </row>
    <row r="24" spans="1:12" ht="15">
      <c r="A24" s="83">
        <v>3</v>
      </c>
      <c r="B24" s="20" t="s">
        <v>37</v>
      </c>
      <c r="C24" s="20" t="s">
        <v>35</v>
      </c>
      <c r="D24" s="88"/>
      <c r="E24" s="94"/>
      <c r="F24" s="94"/>
      <c r="G24" s="92"/>
      <c r="H24" s="86"/>
      <c r="I24" s="86"/>
      <c r="J24" s="86"/>
      <c r="K24" s="86"/>
      <c r="L24" s="93"/>
    </row>
    <row r="25" spans="1:12" ht="15">
      <c r="A25" s="89"/>
      <c r="B25" s="95"/>
      <c r="C25" s="95"/>
      <c r="D25" s="88"/>
      <c r="E25" s="92"/>
      <c r="F25" s="96"/>
      <c r="G25" s="92"/>
      <c r="H25" s="86"/>
      <c r="I25" s="86"/>
      <c r="J25" s="86"/>
      <c r="K25" s="86"/>
      <c r="L25" s="93"/>
    </row>
    <row r="26" spans="1:12" ht="38.25" customHeight="1">
      <c r="A26" s="131" t="s">
        <v>38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</row>
    <row r="27" spans="1:12" ht="38.25" customHeight="1">
      <c r="A27" s="97"/>
      <c r="B27" s="82" t="s">
        <v>139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24.75" customHeight="1">
      <c r="A28" s="98">
        <v>1</v>
      </c>
      <c r="B28" s="20" t="s">
        <v>42</v>
      </c>
      <c r="C28" s="20" t="s">
        <v>28</v>
      </c>
      <c r="D28" s="88"/>
      <c r="E28" s="96"/>
      <c r="F28" s="96"/>
      <c r="G28" s="96"/>
      <c r="H28" s="3"/>
      <c r="I28" s="3"/>
      <c r="J28" s="3"/>
      <c r="K28" s="3"/>
      <c r="L28" s="93"/>
    </row>
    <row r="29" spans="1:12" ht="26.25" customHeight="1">
      <c r="A29" s="98">
        <v>2</v>
      </c>
      <c r="B29" s="20" t="s">
        <v>40</v>
      </c>
      <c r="C29" s="20" t="s">
        <v>41</v>
      </c>
      <c r="D29" s="88"/>
      <c r="E29" s="96"/>
      <c r="F29" s="96"/>
      <c r="G29" s="96"/>
      <c r="H29" s="3"/>
      <c r="I29" s="3"/>
      <c r="J29" s="3"/>
      <c r="K29" s="3"/>
      <c r="L29" s="93"/>
    </row>
    <row r="30" spans="1:12" ht="25.5" customHeight="1">
      <c r="A30" s="98">
        <v>3</v>
      </c>
      <c r="B30" s="20" t="s">
        <v>43</v>
      </c>
      <c r="C30" s="20" t="s">
        <v>28</v>
      </c>
      <c r="D30" s="88"/>
      <c r="E30" s="96"/>
      <c r="F30" s="96"/>
      <c r="G30" s="96"/>
      <c r="H30" s="3"/>
      <c r="I30" s="3"/>
      <c r="J30" s="3"/>
      <c r="K30" s="3"/>
      <c r="L30" s="93"/>
    </row>
    <row r="31" spans="1:12" ht="25.5" customHeight="1">
      <c r="A31" s="98">
        <v>4</v>
      </c>
      <c r="B31" s="20" t="s">
        <v>46</v>
      </c>
      <c r="C31" s="20" t="s">
        <v>28</v>
      </c>
      <c r="D31" s="88"/>
      <c r="E31" s="96"/>
      <c r="F31" s="96"/>
      <c r="G31" s="96"/>
      <c r="H31" s="3"/>
      <c r="I31" s="3"/>
      <c r="J31" s="3"/>
      <c r="K31" s="3"/>
      <c r="L31" s="99"/>
    </row>
    <row r="32" spans="1:12" ht="25.5" customHeight="1">
      <c r="A32" s="98"/>
      <c r="B32" s="82" t="s">
        <v>140</v>
      </c>
      <c r="C32" s="20"/>
      <c r="D32" s="88"/>
      <c r="E32" s="96"/>
      <c r="F32" s="96"/>
      <c r="G32" s="96"/>
      <c r="H32" s="3"/>
      <c r="I32" s="3"/>
      <c r="J32" s="3"/>
      <c r="K32" s="3"/>
      <c r="L32" s="99"/>
    </row>
    <row r="33" spans="1:12" ht="25.5" customHeight="1">
      <c r="A33" s="98">
        <v>1</v>
      </c>
      <c r="B33" s="20" t="s">
        <v>141</v>
      </c>
      <c r="C33" s="20" t="s">
        <v>28</v>
      </c>
      <c r="D33" s="88"/>
      <c r="E33" s="96"/>
      <c r="F33" s="96"/>
      <c r="G33" s="96"/>
      <c r="H33" s="3"/>
      <c r="I33" s="3"/>
      <c r="J33" s="3"/>
      <c r="K33" s="3"/>
      <c r="L33" s="99"/>
    </row>
    <row r="34" spans="1:12" ht="24.75" customHeight="1">
      <c r="A34" s="98">
        <v>2</v>
      </c>
      <c r="B34" s="20" t="s">
        <v>44</v>
      </c>
      <c r="C34" s="20" t="s">
        <v>28</v>
      </c>
      <c r="D34" s="88"/>
      <c r="E34" s="96"/>
      <c r="F34" s="96"/>
      <c r="G34" s="96"/>
      <c r="H34" s="3"/>
      <c r="I34" s="3"/>
      <c r="J34" s="3"/>
      <c r="K34" s="3"/>
      <c r="L34" s="99"/>
    </row>
    <row r="35" spans="1:12" ht="27" customHeight="1">
      <c r="A35" s="98">
        <v>3</v>
      </c>
      <c r="B35" s="20" t="s">
        <v>47</v>
      </c>
      <c r="C35" s="20" t="s">
        <v>28</v>
      </c>
      <c r="D35" s="88"/>
      <c r="E35" s="96"/>
      <c r="F35" s="96"/>
      <c r="G35" s="96"/>
      <c r="H35" s="3"/>
      <c r="I35" s="3"/>
      <c r="J35" s="3"/>
      <c r="K35" s="3"/>
      <c r="L35" s="99"/>
    </row>
    <row r="36" spans="1:12" ht="24.75" customHeight="1">
      <c r="A36" s="98">
        <v>4</v>
      </c>
      <c r="B36" s="20" t="s">
        <v>119</v>
      </c>
      <c r="C36" s="20" t="s">
        <v>28</v>
      </c>
      <c r="D36" s="88"/>
      <c r="E36" s="96"/>
      <c r="F36" s="96"/>
      <c r="G36" s="96"/>
      <c r="H36" s="3"/>
      <c r="I36" s="3"/>
      <c r="J36" s="3"/>
      <c r="K36" s="3"/>
      <c r="L36" s="99"/>
    </row>
    <row r="37" spans="1:12" ht="25.5" customHeight="1">
      <c r="A37" s="98"/>
      <c r="B37" s="95"/>
      <c r="C37" s="95"/>
      <c r="D37" s="88"/>
      <c r="E37" s="96"/>
      <c r="F37" s="96"/>
      <c r="G37" s="96"/>
      <c r="H37" s="3"/>
      <c r="I37" s="3"/>
      <c r="J37" s="3"/>
      <c r="K37" s="3"/>
      <c r="L37" s="99"/>
    </row>
    <row r="38" spans="1:12" ht="26.25" customHeight="1">
      <c r="A38" s="120" t="s">
        <v>48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</row>
    <row r="39" spans="1:12" ht="26.25" customHeight="1">
      <c r="A39" s="97"/>
      <c r="B39" s="82" t="s">
        <v>142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</row>
    <row r="40" spans="1:12" ht="24" customHeight="1">
      <c r="A40" s="98">
        <v>1</v>
      </c>
      <c r="B40" s="20" t="s">
        <v>53</v>
      </c>
      <c r="C40" s="20" t="s">
        <v>25</v>
      </c>
      <c r="D40" s="88"/>
      <c r="E40" s="96"/>
      <c r="F40" s="96"/>
      <c r="G40" s="96"/>
      <c r="H40" s="3"/>
      <c r="I40" s="3"/>
      <c r="J40" s="3"/>
      <c r="K40" s="86"/>
      <c r="L40" s="99"/>
    </row>
    <row r="41" spans="1:12" ht="27.75" customHeight="1">
      <c r="A41" s="98">
        <v>2</v>
      </c>
      <c r="B41" s="20" t="s">
        <v>111</v>
      </c>
      <c r="C41" s="20" t="s">
        <v>100</v>
      </c>
      <c r="D41" s="88"/>
      <c r="E41" s="96"/>
      <c r="F41" s="96"/>
      <c r="G41" s="96"/>
      <c r="H41" s="3"/>
      <c r="I41" s="3"/>
      <c r="J41" s="3"/>
      <c r="K41" s="86"/>
      <c r="L41" s="99"/>
    </row>
    <row r="42" spans="1:12" ht="27.75" customHeight="1">
      <c r="A42" s="100">
        <v>3</v>
      </c>
      <c r="B42" s="20" t="s">
        <v>113</v>
      </c>
      <c r="C42" s="20" t="s">
        <v>100</v>
      </c>
      <c r="D42" s="88"/>
      <c r="E42" s="96"/>
      <c r="F42" s="96"/>
      <c r="G42" s="96"/>
      <c r="H42" s="3"/>
      <c r="I42" s="3"/>
      <c r="J42" s="3"/>
      <c r="K42" s="86"/>
      <c r="L42" s="99"/>
    </row>
    <row r="43" spans="1:18" ht="26.25" customHeight="1">
      <c r="A43" s="98">
        <v>4</v>
      </c>
      <c r="B43" s="20" t="s">
        <v>114</v>
      </c>
      <c r="C43" s="20" t="s">
        <v>100</v>
      </c>
      <c r="D43" s="88"/>
      <c r="E43" s="96"/>
      <c r="F43" s="96"/>
      <c r="G43" s="96"/>
      <c r="H43" s="3"/>
      <c r="I43" s="3"/>
      <c r="J43" s="3"/>
      <c r="K43" s="86"/>
      <c r="L43" s="99"/>
      <c r="Q43" s="101"/>
      <c r="R43" s="101"/>
    </row>
    <row r="44" spans="1:18" ht="26.25" customHeight="1">
      <c r="A44" s="98"/>
      <c r="B44" s="95"/>
      <c r="C44" s="95"/>
      <c r="D44" s="88"/>
      <c r="E44" s="96"/>
      <c r="F44" s="96"/>
      <c r="G44" s="96"/>
      <c r="H44" s="3"/>
      <c r="I44" s="3"/>
      <c r="J44" s="3"/>
      <c r="K44" s="86"/>
      <c r="L44" s="99"/>
      <c r="Q44" s="101"/>
      <c r="R44" s="101"/>
    </row>
    <row r="45" spans="1:18" ht="26.25" customHeight="1">
      <c r="A45" s="102"/>
      <c r="B45" s="95"/>
      <c r="C45" s="103"/>
      <c r="D45" s="88"/>
      <c r="E45" s="92"/>
      <c r="F45" s="92"/>
      <c r="G45" s="92"/>
      <c r="H45" s="86"/>
      <c r="I45" s="86"/>
      <c r="J45" s="86"/>
      <c r="K45" s="86"/>
      <c r="L45" s="99"/>
      <c r="Q45" s="101"/>
      <c r="R45" s="101"/>
    </row>
    <row r="46" spans="1:12" ht="28.5" customHeight="1">
      <c r="A46" s="102"/>
      <c r="B46" s="95"/>
      <c r="C46" s="95"/>
      <c r="D46" s="88"/>
      <c r="E46" s="92"/>
      <c r="F46" s="92"/>
      <c r="G46" s="92"/>
      <c r="H46" s="86"/>
      <c r="I46" s="86"/>
      <c r="J46" s="86"/>
      <c r="K46" s="86"/>
      <c r="L46" s="99"/>
    </row>
    <row r="47" spans="1:12" ht="28.5" customHeight="1">
      <c r="A47" s="104"/>
      <c r="B47" s="95"/>
      <c r="C47" s="95"/>
      <c r="D47" s="88"/>
      <c r="E47" s="92"/>
      <c r="F47" s="92"/>
      <c r="G47" s="92"/>
      <c r="H47" s="86"/>
      <c r="I47" s="86"/>
      <c r="J47" s="86"/>
      <c r="K47" s="86"/>
      <c r="L47" s="99"/>
    </row>
    <row r="48" spans="1:12" ht="28.5" customHeight="1">
      <c r="A48" s="102"/>
      <c r="B48" s="95"/>
      <c r="C48" s="95"/>
      <c r="D48" s="88"/>
      <c r="E48" s="92"/>
      <c r="F48" s="92"/>
      <c r="G48" s="92"/>
      <c r="H48" s="86"/>
      <c r="I48" s="86"/>
      <c r="J48" s="86"/>
      <c r="K48" s="86"/>
      <c r="L48" s="99"/>
    </row>
    <row r="49" spans="1:12" ht="28.5" customHeight="1">
      <c r="A49" s="102"/>
      <c r="B49" s="95"/>
      <c r="C49" s="95"/>
      <c r="D49" s="88"/>
      <c r="E49" s="92"/>
      <c r="F49" s="92"/>
      <c r="G49" s="92"/>
      <c r="H49" s="86"/>
      <c r="I49" s="86"/>
      <c r="J49" s="86"/>
      <c r="K49" s="86"/>
      <c r="L49" s="99"/>
    </row>
    <row r="50" spans="1:12" ht="28.5" customHeight="1">
      <c r="A50" s="104"/>
      <c r="B50" s="95"/>
      <c r="C50" s="105"/>
      <c r="D50" s="88"/>
      <c r="E50" s="92"/>
      <c r="F50" s="92"/>
      <c r="G50" s="92"/>
      <c r="H50" s="86"/>
      <c r="I50" s="86"/>
      <c r="J50" s="86"/>
      <c r="K50" s="86"/>
      <c r="L50" s="99"/>
    </row>
  </sheetData>
  <sheetProtection/>
  <mergeCells count="16">
    <mergeCell ref="A10:L10"/>
    <mergeCell ref="A26:L26"/>
    <mergeCell ref="E8:H8"/>
    <mergeCell ref="I8:J8"/>
    <mergeCell ref="K8:K9"/>
    <mergeCell ref="L8:L9"/>
    <mergeCell ref="A38:L38"/>
    <mergeCell ref="B1:L1"/>
    <mergeCell ref="B3:L3"/>
    <mergeCell ref="B4:L4"/>
    <mergeCell ref="B5:G5"/>
    <mergeCell ref="B6:G6"/>
    <mergeCell ref="A8:A9"/>
    <mergeCell ref="B8:B9"/>
    <mergeCell ref="C8:C9"/>
    <mergeCell ref="D8:D9"/>
  </mergeCells>
  <printOptions horizontalCentered="1"/>
  <pageMargins left="0.15748031496062992" right="0.15748031496062992" top="0.4921259842519686" bottom="0.4921259842519686" header="0.19645669291338586" footer="0.19645669291338586"/>
  <pageSetup fitToHeight="0" fitToWidth="0" orientation="portrait" pageOrder="overThenDown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8"/>
  <sheetViews>
    <sheetView zoomScalePageLayoutView="0" workbookViewId="0" topLeftCell="A7">
      <selection activeCell="A1" sqref="A1"/>
    </sheetView>
  </sheetViews>
  <sheetFormatPr defaultColWidth="8.796875" defaultRowHeight="14.25"/>
  <cols>
    <col min="1" max="1" width="5.3984375" style="0" customWidth="1"/>
    <col min="2" max="2" width="20.8984375" style="0" customWidth="1"/>
    <col min="3" max="3" width="18.5" style="0" customWidth="1"/>
    <col min="4" max="4" width="16.5" style="0" customWidth="1"/>
    <col min="5" max="12" width="6.19921875" style="0" customWidth="1"/>
    <col min="13" max="16384" width="8.3984375" style="0" customWidth="1"/>
  </cols>
  <sheetData>
    <row r="1" spans="2:12" ht="15.75"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2:12" ht="15.7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2" ht="14.25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2:12" ht="35.25" customHeight="1">
      <c r="B4" s="122" t="s">
        <v>129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2:12" ht="23.25" customHeight="1">
      <c r="B5" s="121" t="s">
        <v>143</v>
      </c>
      <c r="C5" s="121"/>
      <c r="D5" s="121"/>
      <c r="E5" s="121"/>
      <c r="F5" s="121"/>
      <c r="G5" s="121"/>
      <c r="H5" s="80"/>
      <c r="I5" s="80"/>
      <c r="J5" s="80"/>
      <c r="K5" s="80"/>
      <c r="L5" s="80"/>
    </row>
    <row r="6" spans="2:12" ht="15.75">
      <c r="B6" s="121" t="s">
        <v>144</v>
      </c>
      <c r="C6" s="121"/>
      <c r="D6" s="121"/>
      <c r="E6" s="121"/>
      <c r="F6" s="121"/>
      <c r="G6" s="121"/>
      <c r="H6" s="121"/>
      <c r="I6" s="80" t="s">
        <v>131</v>
      </c>
      <c r="J6" s="80"/>
      <c r="K6" s="80"/>
      <c r="L6" s="80"/>
    </row>
    <row r="7" spans="2:12" ht="15.7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ht="18" customHeight="1">
      <c r="A8" s="123" t="s">
        <v>132</v>
      </c>
      <c r="B8" s="124" t="s">
        <v>133</v>
      </c>
      <c r="C8" s="125" t="s">
        <v>6</v>
      </c>
      <c r="D8" s="126" t="s">
        <v>134</v>
      </c>
      <c r="E8" s="127"/>
      <c r="F8" s="127"/>
      <c r="G8" s="127"/>
      <c r="H8" s="127"/>
      <c r="I8" s="127"/>
      <c r="J8" s="127"/>
      <c r="K8" s="128"/>
      <c r="L8" s="129" t="s">
        <v>135</v>
      </c>
    </row>
    <row r="9" spans="1:12" ht="26.25" customHeight="1">
      <c r="A9" s="123"/>
      <c r="B9" s="124"/>
      <c r="C9" s="125"/>
      <c r="D9" s="126"/>
      <c r="E9" s="81"/>
      <c r="F9" s="81"/>
      <c r="G9" s="81"/>
      <c r="H9" s="81"/>
      <c r="I9" s="81"/>
      <c r="J9" s="81"/>
      <c r="K9" s="128"/>
      <c r="L9" s="129"/>
    </row>
    <row r="10" spans="1:12" ht="26.25" customHeight="1">
      <c r="A10" s="130" t="s">
        <v>19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2" ht="26.25" customHeight="1">
      <c r="A11" s="82"/>
      <c r="B11" s="82" t="s">
        <v>136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2" ht="27.75" customHeight="1">
      <c r="A12" s="83">
        <v>1</v>
      </c>
      <c r="B12" s="20" t="s">
        <v>60</v>
      </c>
      <c r="C12" s="20" t="s">
        <v>25</v>
      </c>
      <c r="D12" s="85"/>
      <c r="E12" s="86"/>
      <c r="F12" s="86"/>
      <c r="G12" s="86"/>
      <c r="H12" s="86"/>
      <c r="I12" s="86"/>
      <c r="J12" s="86"/>
      <c r="K12" s="86"/>
      <c r="L12" s="87"/>
    </row>
    <row r="13" spans="1:12" ht="29.25" customHeight="1">
      <c r="A13" s="83">
        <v>2</v>
      </c>
      <c r="B13" s="20" t="s">
        <v>63</v>
      </c>
      <c r="C13" s="20" t="s">
        <v>23</v>
      </c>
      <c r="D13" s="88"/>
      <c r="E13" s="86"/>
      <c r="F13" s="86"/>
      <c r="G13" s="86"/>
      <c r="H13" s="86"/>
      <c r="I13" s="86"/>
      <c r="J13" s="86"/>
      <c r="K13" s="86"/>
      <c r="L13" s="87"/>
    </row>
    <row r="14" spans="1:12" ht="26.25" customHeight="1">
      <c r="A14" s="83">
        <v>3</v>
      </c>
      <c r="B14" s="20" t="s">
        <v>64</v>
      </c>
      <c r="C14" s="20" t="s">
        <v>65</v>
      </c>
      <c r="D14" s="88"/>
      <c r="E14" s="86"/>
      <c r="F14" s="86"/>
      <c r="G14" s="86"/>
      <c r="H14" s="86"/>
      <c r="I14" s="86"/>
      <c r="J14" s="86"/>
      <c r="K14" s="86"/>
      <c r="L14" s="87"/>
    </row>
    <row r="15" spans="1:12" ht="26.25" customHeight="1">
      <c r="A15" s="89">
        <v>4</v>
      </c>
      <c r="B15" s="20" t="s">
        <v>68</v>
      </c>
      <c r="C15" s="20" t="s">
        <v>30</v>
      </c>
      <c r="D15" s="88"/>
      <c r="E15" s="86"/>
      <c r="F15" s="86"/>
      <c r="G15" s="86"/>
      <c r="H15" s="86"/>
      <c r="I15" s="86"/>
      <c r="J15" s="86"/>
      <c r="K15" s="86"/>
      <c r="L15" s="87"/>
    </row>
    <row r="16" spans="1:12" ht="26.25" customHeight="1">
      <c r="A16" s="89"/>
      <c r="B16" s="82" t="s">
        <v>137</v>
      </c>
      <c r="C16" s="20"/>
      <c r="D16" s="88"/>
      <c r="E16" s="86"/>
      <c r="F16" s="86"/>
      <c r="G16" s="86"/>
      <c r="H16" s="86"/>
      <c r="I16" s="86"/>
      <c r="J16" s="86"/>
      <c r="K16" s="86"/>
      <c r="L16" s="87"/>
    </row>
    <row r="17" spans="1:12" ht="15">
      <c r="A17" s="89">
        <v>1</v>
      </c>
      <c r="B17" s="20" t="s">
        <v>69</v>
      </c>
      <c r="C17" s="20" t="s">
        <v>30</v>
      </c>
      <c r="D17" s="88"/>
      <c r="E17" s="90"/>
      <c r="F17" s="90"/>
      <c r="G17" s="90"/>
      <c r="H17" s="86"/>
      <c r="I17" s="86"/>
      <c r="J17" s="86"/>
      <c r="K17" s="86"/>
      <c r="L17" s="91"/>
    </row>
    <row r="18" spans="1:12" ht="15">
      <c r="A18" s="83">
        <v>2</v>
      </c>
      <c r="B18" s="20" t="s">
        <v>66</v>
      </c>
      <c r="C18" s="20" t="s">
        <v>28</v>
      </c>
      <c r="D18" s="88"/>
      <c r="E18" s="92"/>
      <c r="F18" s="92"/>
      <c r="G18" s="92"/>
      <c r="H18" s="86"/>
      <c r="I18" s="86"/>
      <c r="J18" s="86"/>
      <c r="K18" s="86"/>
      <c r="L18" s="93"/>
    </row>
    <row r="19" spans="1:12" ht="15">
      <c r="A19" s="83">
        <v>3</v>
      </c>
      <c r="B19" s="20" t="s">
        <v>61</v>
      </c>
      <c r="C19" s="20" t="s">
        <v>62</v>
      </c>
      <c r="D19" s="88"/>
      <c r="E19" s="92"/>
      <c r="F19" s="92"/>
      <c r="G19" s="92"/>
      <c r="H19" s="86"/>
      <c r="I19" s="86"/>
      <c r="J19" s="86"/>
      <c r="K19" s="86"/>
      <c r="L19" s="93"/>
    </row>
    <row r="20" spans="1:12" ht="15">
      <c r="A20" s="89">
        <v>4</v>
      </c>
      <c r="B20" s="20" t="s">
        <v>70</v>
      </c>
      <c r="C20" s="20" t="s">
        <v>32</v>
      </c>
      <c r="D20" s="88"/>
      <c r="E20" s="92"/>
      <c r="F20" s="92"/>
      <c r="G20" s="92"/>
      <c r="H20" s="86"/>
      <c r="I20" s="86"/>
      <c r="J20" s="86"/>
      <c r="K20" s="86"/>
      <c r="L20" s="93"/>
    </row>
    <row r="21" spans="1:12" ht="18.75">
      <c r="A21" s="89"/>
      <c r="B21" s="82" t="s">
        <v>138</v>
      </c>
      <c r="C21" s="20"/>
      <c r="D21" s="88"/>
      <c r="E21" s="92"/>
      <c r="F21" s="92"/>
      <c r="G21" s="92"/>
      <c r="H21" s="86"/>
      <c r="I21" s="86"/>
      <c r="J21" s="86"/>
      <c r="K21" s="86"/>
      <c r="L21" s="93"/>
    </row>
    <row r="22" spans="1:12" ht="15">
      <c r="A22" s="89">
        <v>1</v>
      </c>
      <c r="B22" s="20" t="s">
        <v>59</v>
      </c>
      <c r="C22" s="20" t="s">
        <v>41</v>
      </c>
      <c r="D22" s="88"/>
      <c r="E22" s="92"/>
      <c r="F22" s="92"/>
      <c r="G22" s="92"/>
      <c r="H22" s="86"/>
      <c r="I22" s="86"/>
      <c r="J22" s="86"/>
      <c r="K22" s="86"/>
      <c r="L22" s="93"/>
    </row>
    <row r="23" spans="1:12" ht="15">
      <c r="A23" s="83">
        <v>2</v>
      </c>
      <c r="B23" s="20" t="s">
        <v>71</v>
      </c>
      <c r="C23" s="20" t="s">
        <v>35</v>
      </c>
      <c r="D23" s="88"/>
      <c r="E23" s="92"/>
      <c r="F23" s="92"/>
      <c r="G23" s="92"/>
      <c r="H23" s="86"/>
      <c r="I23" s="86"/>
      <c r="J23" s="86"/>
      <c r="K23" s="86"/>
      <c r="L23" s="93"/>
    </row>
    <row r="24" spans="1:12" ht="15">
      <c r="A24" s="83">
        <v>3</v>
      </c>
      <c r="B24" s="27" t="s">
        <v>60</v>
      </c>
      <c r="C24" s="27" t="s">
        <v>25</v>
      </c>
      <c r="D24" s="88"/>
      <c r="E24" s="92"/>
      <c r="F24" s="92"/>
      <c r="G24" s="92"/>
      <c r="H24" s="86"/>
      <c r="I24" s="86"/>
      <c r="J24" s="86"/>
      <c r="K24" s="86"/>
      <c r="L24" s="93"/>
    </row>
    <row r="25" spans="1:12" ht="15">
      <c r="A25" s="89">
        <v>4</v>
      </c>
      <c r="B25" s="27" t="s">
        <v>72</v>
      </c>
      <c r="C25" s="27" t="s">
        <v>35</v>
      </c>
      <c r="D25" s="88"/>
      <c r="E25" s="92"/>
      <c r="F25" s="92"/>
      <c r="G25" s="92"/>
      <c r="H25" s="86"/>
      <c r="I25" s="86"/>
      <c r="J25" s="86"/>
      <c r="K25" s="86"/>
      <c r="L25" s="93"/>
    </row>
    <row r="26" spans="1:12" ht="18.75">
      <c r="A26" s="89"/>
      <c r="B26" s="82" t="s">
        <v>139</v>
      </c>
      <c r="C26" s="20"/>
      <c r="D26" s="88"/>
      <c r="E26" s="92"/>
      <c r="F26" s="92"/>
      <c r="G26" s="92"/>
      <c r="H26" s="86"/>
      <c r="I26" s="86"/>
      <c r="J26" s="86"/>
      <c r="K26" s="86"/>
      <c r="L26" s="93"/>
    </row>
    <row r="27" spans="1:12" ht="15">
      <c r="A27" s="89">
        <v>1</v>
      </c>
      <c r="B27" s="27" t="s">
        <v>73</v>
      </c>
      <c r="C27" s="27" t="s">
        <v>25</v>
      </c>
      <c r="D27" s="88"/>
      <c r="E27" s="92"/>
      <c r="F27" s="92"/>
      <c r="G27" s="92"/>
      <c r="H27" s="86"/>
      <c r="I27" s="86"/>
      <c r="J27" s="86"/>
      <c r="K27" s="86"/>
      <c r="L27" s="93"/>
    </row>
    <row r="28" spans="1:12" ht="15">
      <c r="A28" s="83">
        <v>2</v>
      </c>
      <c r="B28" s="20" t="s">
        <v>74</v>
      </c>
      <c r="C28" s="20" t="s">
        <v>28</v>
      </c>
      <c r="D28" s="88"/>
      <c r="E28" s="92"/>
      <c r="F28" s="92"/>
      <c r="G28" s="92"/>
      <c r="H28" s="86"/>
      <c r="I28" s="86"/>
      <c r="J28" s="86"/>
      <c r="K28" s="86"/>
      <c r="L28" s="93"/>
    </row>
    <row r="29" spans="1:12" ht="15">
      <c r="A29" s="83">
        <v>3</v>
      </c>
      <c r="B29" s="20" t="s">
        <v>117</v>
      </c>
      <c r="C29" s="20" t="s">
        <v>32</v>
      </c>
      <c r="D29" s="88"/>
      <c r="E29" s="94"/>
      <c r="F29" s="94"/>
      <c r="G29" s="92"/>
      <c r="H29" s="86"/>
      <c r="I29" s="86"/>
      <c r="J29" s="86"/>
      <c r="K29" s="86"/>
      <c r="L29" s="93"/>
    </row>
    <row r="30" spans="1:12" ht="15">
      <c r="A30" s="89">
        <v>4</v>
      </c>
      <c r="B30" s="95"/>
      <c r="C30" s="95"/>
      <c r="D30" s="88"/>
      <c r="E30" s="92"/>
      <c r="F30" s="96"/>
      <c r="G30" s="92"/>
      <c r="H30" s="86"/>
      <c r="I30" s="86"/>
      <c r="J30" s="86"/>
      <c r="K30" s="86"/>
      <c r="L30" s="93"/>
    </row>
    <row r="31" spans="1:12" ht="38.25" customHeight="1">
      <c r="A31" s="131" t="s">
        <v>38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</row>
    <row r="32" spans="1:12" ht="38.25" customHeight="1">
      <c r="A32" s="97"/>
      <c r="B32" s="82" t="s">
        <v>140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24.75" customHeight="1">
      <c r="A33" s="98">
        <v>1</v>
      </c>
      <c r="B33" s="27" t="s">
        <v>75</v>
      </c>
      <c r="C33" s="27" t="s">
        <v>28</v>
      </c>
      <c r="D33" s="88"/>
      <c r="E33" s="96"/>
      <c r="F33" s="96"/>
      <c r="G33" s="96"/>
      <c r="H33" s="3"/>
      <c r="I33" s="3"/>
      <c r="J33" s="3"/>
      <c r="K33" s="3"/>
      <c r="L33" s="93"/>
    </row>
    <row r="34" spans="1:12" ht="26.25" customHeight="1">
      <c r="A34" s="98">
        <v>2</v>
      </c>
      <c r="B34" s="27" t="s">
        <v>145</v>
      </c>
      <c r="C34" s="27" t="s">
        <v>28</v>
      </c>
      <c r="D34" s="88"/>
      <c r="E34" s="96"/>
      <c r="F34" s="96"/>
      <c r="G34" s="96"/>
      <c r="H34" s="3"/>
      <c r="I34" s="3"/>
      <c r="J34" s="3"/>
      <c r="K34" s="3"/>
      <c r="L34" s="93"/>
    </row>
    <row r="35" spans="1:12" ht="25.5" customHeight="1">
      <c r="A35" s="98">
        <v>3</v>
      </c>
      <c r="B35" s="27" t="s">
        <v>86</v>
      </c>
      <c r="C35" s="27" t="s">
        <v>79</v>
      </c>
      <c r="D35" s="88"/>
      <c r="E35" s="96"/>
      <c r="F35" s="96"/>
      <c r="G35" s="96"/>
      <c r="H35" s="3"/>
      <c r="I35" s="3"/>
      <c r="J35" s="3"/>
      <c r="K35" s="3"/>
      <c r="L35" s="93"/>
    </row>
    <row r="36" spans="1:12" ht="25.5" customHeight="1">
      <c r="A36" s="98">
        <v>4</v>
      </c>
      <c r="B36" s="27" t="s">
        <v>87</v>
      </c>
      <c r="C36" s="27" t="s">
        <v>28</v>
      </c>
      <c r="D36" s="88"/>
      <c r="E36" s="96"/>
      <c r="F36" s="96"/>
      <c r="G36" s="96"/>
      <c r="H36" s="3"/>
      <c r="I36" s="3"/>
      <c r="J36" s="3"/>
      <c r="K36" s="3"/>
      <c r="L36" s="99"/>
    </row>
    <row r="37" spans="1:12" ht="25.5" customHeight="1">
      <c r="A37" s="98"/>
      <c r="B37" s="82" t="s">
        <v>142</v>
      </c>
      <c r="C37" s="20"/>
      <c r="D37" s="88"/>
      <c r="E37" s="96"/>
      <c r="F37" s="96"/>
      <c r="G37" s="96"/>
      <c r="H37" s="3"/>
      <c r="I37" s="3"/>
      <c r="J37" s="3"/>
      <c r="K37" s="3"/>
      <c r="L37" s="99"/>
    </row>
    <row r="38" spans="1:12" ht="25.5" customHeight="1">
      <c r="A38" s="98">
        <v>1</v>
      </c>
      <c r="B38" s="27" t="s">
        <v>76</v>
      </c>
      <c r="C38" s="27" t="s">
        <v>28</v>
      </c>
      <c r="D38" s="88"/>
      <c r="E38" s="96"/>
      <c r="F38" s="96"/>
      <c r="G38" s="96"/>
      <c r="H38" s="3"/>
      <c r="I38" s="3"/>
      <c r="J38" s="3"/>
      <c r="K38" s="3"/>
      <c r="L38" s="99"/>
    </row>
    <row r="39" spans="1:12" ht="25.5" customHeight="1">
      <c r="A39" s="98">
        <v>2</v>
      </c>
      <c r="B39" s="27" t="s">
        <v>89</v>
      </c>
      <c r="C39" s="27" t="s">
        <v>28</v>
      </c>
      <c r="D39" s="88"/>
      <c r="E39" s="96"/>
      <c r="F39" s="96"/>
      <c r="G39" s="96"/>
      <c r="H39" s="3"/>
      <c r="I39" s="3"/>
      <c r="J39" s="3"/>
      <c r="K39" s="3"/>
      <c r="L39" s="99"/>
    </row>
    <row r="40" spans="1:12" ht="25.5" customHeight="1">
      <c r="A40" s="98">
        <v>3</v>
      </c>
      <c r="B40" s="27" t="s">
        <v>84</v>
      </c>
      <c r="C40" s="27" t="s">
        <v>28</v>
      </c>
      <c r="D40" s="88"/>
      <c r="E40" s="96"/>
      <c r="F40" s="96"/>
      <c r="G40" s="96"/>
      <c r="H40" s="3"/>
      <c r="I40" s="3"/>
      <c r="J40" s="3"/>
      <c r="K40" s="3"/>
      <c r="L40" s="99"/>
    </row>
    <row r="41" spans="1:12" ht="25.5" customHeight="1">
      <c r="A41" s="98">
        <v>4</v>
      </c>
      <c r="B41" s="27"/>
      <c r="C41" s="27"/>
      <c r="D41" s="88"/>
      <c r="E41" s="96"/>
      <c r="F41" s="96"/>
      <c r="G41" s="96"/>
      <c r="H41" s="3"/>
      <c r="I41" s="3"/>
      <c r="J41" s="3"/>
      <c r="K41" s="3"/>
      <c r="L41" s="99"/>
    </row>
    <row r="42" spans="1:12" ht="25.5" customHeight="1">
      <c r="A42" s="98"/>
      <c r="B42" s="82" t="s">
        <v>146</v>
      </c>
      <c r="C42" s="20"/>
      <c r="D42" s="88"/>
      <c r="E42" s="96"/>
      <c r="F42" s="96"/>
      <c r="G42" s="96"/>
      <c r="H42" s="3"/>
      <c r="I42" s="3"/>
      <c r="J42" s="3"/>
      <c r="K42" s="3"/>
      <c r="L42" s="99"/>
    </row>
    <row r="43" spans="1:12" ht="25.5" customHeight="1">
      <c r="A43" s="98">
        <v>1</v>
      </c>
      <c r="B43" s="27" t="s">
        <v>82</v>
      </c>
      <c r="C43" s="27" t="s">
        <v>28</v>
      </c>
      <c r="D43" s="88"/>
      <c r="E43" s="96"/>
      <c r="F43" s="96"/>
      <c r="G43" s="96"/>
      <c r="H43" s="3"/>
      <c r="I43" s="3"/>
      <c r="J43" s="3"/>
      <c r="K43" s="3"/>
      <c r="L43" s="99"/>
    </row>
    <row r="44" spans="1:12" ht="25.5" customHeight="1">
      <c r="A44" s="98">
        <v>2</v>
      </c>
      <c r="B44" s="27" t="s">
        <v>80</v>
      </c>
      <c r="C44" s="27" t="s">
        <v>28</v>
      </c>
      <c r="D44" s="88"/>
      <c r="E44" s="96"/>
      <c r="F44" s="96"/>
      <c r="G44" s="96"/>
      <c r="H44" s="3"/>
      <c r="I44" s="3"/>
      <c r="J44" s="3"/>
      <c r="K44" s="3"/>
      <c r="L44" s="99"/>
    </row>
    <row r="45" spans="1:12" ht="25.5" customHeight="1">
      <c r="A45" s="98">
        <v>3</v>
      </c>
      <c r="B45" s="27" t="s">
        <v>81</v>
      </c>
      <c r="C45" s="27" t="s">
        <v>28</v>
      </c>
      <c r="D45" s="88"/>
      <c r="E45" s="96"/>
      <c r="F45" s="96"/>
      <c r="G45" s="96"/>
      <c r="H45" s="3"/>
      <c r="I45" s="3"/>
      <c r="J45" s="3"/>
      <c r="K45" s="3"/>
      <c r="L45" s="99"/>
    </row>
    <row r="46" spans="1:12" ht="25.5" customHeight="1">
      <c r="A46" s="98">
        <v>4</v>
      </c>
      <c r="B46" s="82"/>
      <c r="C46" s="20"/>
      <c r="D46" s="88"/>
      <c r="E46" s="96"/>
      <c r="F46" s="96"/>
      <c r="G46" s="96"/>
      <c r="H46" s="3"/>
      <c r="I46" s="3"/>
      <c r="J46" s="3"/>
      <c r="K46" s="3"/>
      <c r="L46" s="99"/>
    </row>
    <row r="47" spans="1:12" ht="25.5" customHeight="1">
      <c r="A47" s="98"/>
      <c r="B47" s="82" t="s">
        <v>147</v>
      </c>
      <c r="C47" s="20"/>
      <c r="D47" s="88"/>
      <c r="E47" s="96"/>
      <c r="F47" s="96"/>
      <c r="G47" s="96"/>
      <c r="H47" s="3"/>
      <c r="I47" s="3"/>
      <c r="J47" s="3"/>
      <c r="K47" s="3"/>
      <c r="L47" s="99"/>
    </row>
    <row r="48" spans="1:12" ht="25.5" customHeight="1">
      <c r="A48" s="98">
        <v>1</v>
      </c>
      <c r="B48" s="27" t="s">
        <v>148</v>
      </c>
      <c r="C48" s="27" t="s">
        <v>28</v>
      </c>
      <c r="D48" s="88"/>
      <c r="E48" s="96"/>
      <c r="F48" s="96"/>
      <c r="G48" s="96"/>
      <c r="H48" s="3"/>
      <c r="I48" s="3"/>
      <c r="J48" s="3"/>
      <c r="K48" s="3"/>
      <c r="L48" s="99"/>
    </row>
    <row r="49" spans="1:12" ht="24.75" customHeight="1">
      <c r="A49" s="98">
        <v>2</v>
      </c>
      <c r="B49" s="27" t="s">
        <v>90</v>
      </c>
      <c r="C49" s="27" t="s">
        <v>28</v>
      </c>
      <c r="D49" s="88"/>
      <c r="E49" s="96"/>
      <c r="F49" s="96"/>
      <c r="G49" s="96"/>
      <c r="H49" s="3"/>
      <c r="I49" s="3"/>
      <c r="J49" s="3"/>
      <c r="K49" s="3"/>
      <c r="L49" s="99"/>
    </row>
    <row r="50" spans="1:12" ht="27" customHeight="1">
      <c r="A50" s="98">
        <v>3</v>
      </c>
      <c r="B50" s="27" t="s">
        <v>78</v>
      </c>
      <c r="C50" s="27" t="s">
        <v>79</v>
      </c>
      <c r="D50" s="88"/>
      <c r="E50" s="96"/>
      <c r="F50" s="96"/>
      <c r="G50" s="96"/>
      <c r="H50" s="3"/>
      <c r="I50" s="3"/>
      <c r="J50" s="3"/>
      <c r="K50" s="3"/>
      <c r="L50" s="99"/>
    </row>
    <row r="51" spans="1:12" ht="24.75" customHeight="1">
      <c r="A51" s="98">
        <v>4</v>
      </c>
      <c r="B51" s="20"/>
      <c r="C51" s="20"/>
      <c r="D51" s="88"/>
      <c r="E51" s="96"/>
      <c r="F51" s="96"/>
      <c r="G51" s="96"/>
      <c r="H51" s="3"/>
      <c r="I51" s="3"/>
      <c r="J51" s="3"/>
      <c r="K51" s="3"/>
      <c r="L51" s="99"/>
    </row>
    <row r="52" spans="1:12" ht="25.5" customHeight="1">
      <c r="A52" s="98"/>
      <c r="B52" s="95"/>
      <c r="C52" s="95"/>
      <c r="D52" s="88"/>
      <c r="E52" s="96"/>
      <c r="F52" s="96"/>
      <c r="G52" s="96"/>
      <c r="H52" s="3"/>
      <c r="I52" s="3"/>
      <c r="J52" s="3"/>
      <c r="K52" s="3"/>
      <c r="L52" s="99"/>
    </row>
    <row r="53" spans="2:12" ht="26.25" customHeight="1">
      <c r="B53" s="121" t="s">
        <v>0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</row>
    <row r="54" spans="2:12" ht="26.25" customHeight="1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</row>
    <row r="55" spans="2:12" ht="38.25" customHeight="1">
      <c r="B55" s="122" t="s">
        <v>129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</row>
    <row r="56" spans="2:12" ht="27.75" customHeight="1">
      <c r="B56" s="121" t="s">
        <v>143</v>
      </c>
      <c r="C56" s="121"/>
      <c r="D56" s="121"/>
      <c r="E56" s="121"/>
      <c r="F56" s="121"/>
      <c r="G56" s="121"/>
      <c r="H56" s="80"/>
      <c r="I56" s="80"/>
      <c r="J56" s="80"/>
      <c r="K56" s="80"/>
      <c r="L56" s="80"/>
    </row>
    <row r="57" spans="2:18" ht="26.25" customHeight="1">
      <c r="B57" s="121" t="s">
        <v>144</v>
      </c>
      <c r="C57" s="121"/>
      <c r="D57" s="121"/>
      <c r="E57" s="121"/>
      <c r="F57" s="121"/>
      <c r="G57" s="121"/>
      <c r="H57" s="121"/>
      <c r="I57" s="80" t="s">
        <v>131</v>
      </c>
      <c r="J57" s="80"/>
      <c r="K57" s="80"/>
      <c r="L57" s="80"/>
      <c r="Q57" s="101"/>
      <c r="R57" s="101"/>
    </row>
    <row r="58" spans="1:18" ht="26.25" customHeight="1">
      <c r="A58" s="120" t="s">
        <v>48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Q58" s="101"/>
      <c r="R58" s="101"/>
    </row>
    <row r="59" spans="1:18" ht="26.25" customHeight="1">
      <c r="A59" s="97"/>
      <c r="B59" s="82" t="s">
        <v>149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Q59" s="101"/>
      <c r="R59" s="101"/>
    </row>
    <row r="60" spans="1:12" ht="28.5" customHeight="1">
      <c r="A60" s="98">
        <v>1</v>
      </c>
      <c r="B60" s="27" t="s">
        <v>93</v>
      </c>
      <c r="C60" s="27" t="s">
        <v>28</v>
      </c>
      <c r="D60" s="88"/>
      <c r="E60" s="96"/>
      <c r="F60" s="96"/>
      <c r="G60" s="96"/>
      <c r="H60" s="3"/>
      <c r="I60" s="3"/>
      <c r="J60" s="3"/>
      <c r="K60" s="86"/>
      <c r="L60" s="99"/>
    </row>
    <row r="61" spans="1:12" ht="28.5" customHeight="1">
      <c r="A61" s="98">
        <v>2</v>
      </c>
      <c r="B61" s="27" t="s">
        <v>94</v>
      </c>
      <c r="C61" s="27" t="s">
        <v>25</v>
      </c>
      <c r="D61" s="88"/>
      <c r="E61" s="96"/>
      <c r="F61" s="96"/>
      <c r="G61" s="96"/>
      <c r="H61" s="3"/>
      <c r="I61" s="3"/>
      <c r="J61" s="3"/>
      <c r="K61" s="86"/>
      <c r="L61" s="99"/>
    </row>
    <row r="62" spans="1:12" ht="28.5" customHeight="1">
      <c r="A62" s="100">
        <v>3</v>
      </c>
      <c r="B62" s="27" t="s">
        <v>98</v>
      </c>
      <c r="C62" s="27" t="s">
        <v>23</v>
      </c>
      <c r="D62" s="88"/>
      <c r="E62" s="96"/>
      <c r="F62" s="96"/>
      <c r="G62" s="96"/>
      <c r="H62" s="3"/>
      <c r="I62" s="3"/>
      <c r="J62" s="3"/>
      <c r="K62" s="86"/>
      <c r="L62" s="99"/>
    </row>
    <row r="63" spans="1:12" ht="28.5" customHeight="1">
      <c r="A63" s="98">
        <v>4</v>
      </c>
      <c r="B63" s="27" t="s">
        <v>120</v>
      </c>
      <c r="C63" s="27" t="s">
        <v>28</v>
      </c>
      <c r="D63" s="88"/>
      <c r="E63" s="96"/>
      <c r="F63" s="96"/>
      <c r="G63" s="96"/>
      <c r="H63" s="3"/>
      <c r="I63" s="3"/>
      <c r="J63" s="3"/>
      <c r="K63" s="86"/>
      <c r="L63" s="99"/>
    </row>
    <row r="64" spans="1:12" ht="28.5" customHeight="1">
      <c r="A64" s="98"/>
      <c r="B64" s="82" t="s">
        <v>150</v>
      </c>
      <c r="C64" s="95"/>
      <c r="D64" s="88"/>
      <c r="E64" s="96"/>
      <c r="F64" s="96"/>
      <c r="G64" s="96"/>
      <c r="H64" s="3"/>
      <c r="I64" s="3"/>
      <c r="J64" s="3"/>
      <c r="K64" s="86"/>
      <c r="L64" s="99"/>
    </row>
    <row r="65" spans="1:12" ht="28.5" customHeight="1">
      <c r="A65" s="98">
        <v>1</v>
      </c>
      <c r="B65" s="27" t="s">
        <v>99</v>
      </c>
      <c r="C65" s="27" t="s">
        <v>100</v>
      </c>
      <c r="D65" s="88"/>
      <c r="E65" s="92"/>
      <c r="F65" s="92"/>
      <c r="G65" s="92"/>
      <c r="H65" s="86"/>
      <c r="I65" s="86"/>
      <c r="J65" s="86"/>
      <c r="K65" s="86"/>
      <c r="L65" s="99"/>
    </row>
    <row r="66" spans="1:12" ht="28.5" customHeight="1">
      <c r="A66" s="98">
        <v>2</v>
      </c>
      <c r="B66" s="27" t="s">
        <v>101</v>
      </c>
      <c r="C66" s="27" t="s">
        <v>100</v>
      </c>
      <c r="D66" s="88"/>
      <c r="E66" s="92"/>
      <c r="F66" s="92"/>
      <c r="G66" s="92"/>
      <c r="H66" s="86"/>
      <c r="I66" s="86"/>
      <c r="J66" s="86"/>
      <c r="K66" s="86"/>
      <c r="L66" s="99"/>
    </row>
    <row r="67" spans="1:12" ht="28.5" customHeight="1">
      <c r="A67" s="100">
        <v>3</v>
      </c>
      <c r="B67" s="27" t="s">
        <v>91</v>
      </c>
      <c r="C67" s="27" t="s">
        <v>25</v>
      </c>
      <c r="D67" s="88"/>
      <c r="E67" s="92"/>
      <c r="F67" s="92"/>
      <c r="G67" s="92"/>
      <c r="H67" s="86"/>
      <c r="I67" s="86"/>
      <c r="J67" s="86"/>
      <c r="K67" s="86"/>
      <c r="L67" s="99"/>
    </row>
    <row r="68" spans="1:12" ht="28.5" customHeight="1">
      <c r="A68" s="98">
        <v>4</v>
      </c>
      <c r="B68" s="27" t="s">
        <v>97</v>
      </c>
      <c r="C68" s="27" t="s">
        <v>23</v>
      </c>
      <c r="D68" s="88"/>
      <c r="E68" s="92"/>
      <c r="F68" s="92"/>
      <c r="G68" s="92"/>
      <c r="H68" s="86"/>
      <c r="I68" s="86"/>
      <c r="J68" s="86"/>
      <c r="K68" s="86"/>
      <c r="L68" s="99"/>
    </row>
    <row r="69" spans="1:12" ht="28.5" customHeight="1">
      <c r="A69" s="102"/>
      <c r="B69" s="82" t="s">
        <v>151</v>
      </c>
      <c r="C69" s="95"/>
      <c r="D69" s="88"/>
      <c r="E69" s="92"/>
      <c r="F69" s="92"/>
      <c r="G69" s="92"/>
      <c r="H69" s="86"/>
      <c r="I69" s="86"/>
      <c r="J69" s="86"/>
      <c r="K69" s="86"/>
      <c r="L69" s="99"/>
    </row>
    <row r="70" spans="1:12" ht="28.5" customHeight="1">
      <c r="A70" s="98">
        <v>1</v>
      </c>
      <c r="B70" s="27" t="s">
        <v>94</v>
      </c>
      <c r="C70" s="27" t="s">
        <v>25</v>
      </c>
      <c r="D70" s="88"/>
      <c r="E70" s="92"/>
      <c r="F70" s="92"/>
      <c r="G70" s="92"/>
      <c r="H70" s="86"/>
      <c r="I70" s="86"/>
      <c r="J70" s="86"/>
      <c r="K70" s="86"/>
      <c r="L70" s="99"/>
    </row>
    <row r="71" spans="1:12" ht="28.5" customHeight="1">
      <c r="A71" s="98">
        <v>2</v>
      </c>
      <c r="B71" s="27" t="s">
        <v>102</v>
      </c>
      <c r="C71" s="27" t="s">
        <v>100</v>
      </c>
      <c r="D71" s="88"/>
      <c r="E71" s="92"/>
      <c r="F71" s="92"/>
      <c r="G71" s="92"/>
      <c r="H71" s="86"/>
      <c r="I71" s="86"/>
      <c r="J71" s="86"/>
      <c r="K71" s="86"/>
      <c r="L71" s="99"/>
    </row>
    <row r="72" spans="1:12" ht="28.5" customHeight="1">
      <c r="A72" s="100">
        <v>3</v>
      </c>
      <c r="B72" s="27" t="s">
        <v>103</v>
      </c>
      <c r="C72" s="27" t="s">
        <v>100</v>
      </c>
      <c r="D72" s="88"/>
      <c r="E72" s="92"/>
      <c r="F72" s="92"/>
      <c r="G72" s="92"/>
      <c r="H72" s="86"/>
      <c r="I72" s="86"/>
      <c r="J72" s="86"/>
      <c r="K72" s="86"/>
      <c r="L72" s="99"/>
    </row>
    <row r="73" spans="1:12" ht="15">
      <c r="A73" s="98">
        <v>4</v>
      </c>
      <c r="B73" s="27" t="s">
        <v>152</v>
      </c>
      <c r="C73" s="27" t="s">
        <v>28</v>
      </c>
      <c r="D73" s="88"/>
      <c r="E73" s="92"/>
      <c r="F73" s="92"/>
      <c r="G73" s="92"/>
      <c r="H73" s="86"/>
      <c r="I73" s="86"/>
      <c r="J73" s="86"/>
      <c r="K73" s="86"/>
      <c r="L73" s="99"/>
    </row>
    <row r="74" spans="1:12" ht="18.75">
      <c r="A74" s="102"/>
      <c r="B74" s="82" t="s">
        <v>153</v>
      </c>
      <c r="C74" s="95"/>
      <c r="D74" s="88"/>
      <c r="E74" s="92"/>
      <c r="F74" s="92"/>
      <c r="G74" s="92"/>
      <c r="H74" s="86"/>
      <c r="I74" s="86"/>
      <c r="J74" s="86"/>
      <c r="K74" s="86"/>
      <c r="L74" s="99"/>
    </row>
    <row r="75" spans="1:12" ht="15">
      <c r="A75" s="98">
        <v>1</v>
      </c>
      <c r="B75" s="20" t="s">
        <v>104</v>
      </c>
      <c r="C75" s="20" t="s">
        <v>100</v>
      </c>
      <c r="D75" s="88"/>
      <c r="E75" s="92"/>
      <c r="F75" s="92"/>
      <c r="G75" s="92"/>
      <c r="H75" s="86"/>
      <c r="I75" s="86"/>
      <c r="J75" s="86"/>
      <c r="K75" s="86"/>
      <c r="L75" s="99"/>
    </row>
    <row r="76" spans="1:12" ht="15">
      <c r="A76" s="98">
        <v>2</v>
      </c>
      <c r="B76" s="20" t="s">
        <v>92</v>
      </c>
      <c r="C76" s="20" t="s">
        <v>28</v>
      </c>
      <c r="D76" s="88"/>
      <c r="E76" s="92"/>
      <c r="F76" s="92"/>
      <c r="G76" s="92"/>
      <c r="H76" s="86"/>
      <c r="I76" s="86"/>
      <c r="J76" s="86"/>
      <c r="K76" s="86"/>
      <c r="L76" s="99"/>
    </row>
    <row r="77" spans="1:12" ht="15">
      <c r="A77" s="100">
        <v>3</v>
      </c>
      <c r="B77" s="20" t="s">
        <v>105</v>
      </c>
      <c r="C77" s="20" t="s">
        <v>100</v>
      </c>
      <c r="D77" s="88"/>
      <c r="E77" s="92"/>
      <c r="F77" s="92"/>
      <c r="G77" s="92"/>
      <c r="H77" s="86"/>
      <c r="I77" s="86"/>
      <c r="J77" s="86"/>
      <c r="K77" s="86"/>
      <c r="L77" s="99"/>
    </row>
    <row r="78" spans="1:12" ht="18.75">
      <c r="A78" s="98">
        <v>4</v>
      </c>
      <c r="B78" s="95"/>
      <c r="C78" s="105"/>
      <c r="D78" s="88"/>
      <c r="E78" s="92"/>
      <c r="F78" s="92"/>
      <c r="G78" s="92"/>
      <c r="H78" s="86"/>
      <c r="I78" s="86"/>
      <c r="J78" s="86"/>
      <c r="K78" s="86"/>
      <c r="L78" s="99"/>
    </row>
  </sheetData>
  <sheetProtection/>
  <mergeCells count="20">
    <mergeCell ref="B6:H6"/>
    <mergeCell ref="B1:L1"/>
    <mergeCell ref="B3:L3"/>
    <mergeCell ref="B4:L4"/>
    <mergeCell ref="B5:G5"/>
    <mergeCell ref="A31:L31"/>
    <mergeCell ref="B53:L53"/>
    <mergeCell ref="A8:A9"/>
    <mergeCell ref="B8:B9"/>
    <mergeCell ref="C8:C9"/>
    <mergeCell ref="D8:D9"/>
    <mergeCell ref="E8:H8"/>
    <mergeCell ref="I8:J8"/>
    <mergeCell ref="K8:K9"/>
    <mergeCell ref="L8:L9"/>
    <mergeCell ref="A10:L10"/>
    <mergeCell ref="B55:L55"/>
    <mergeCell ref="B56:G56"/>
    <mergeCell ref="B57:H57"/>
    <mergeCell ref="A58:L58"/>
  </mergeCells>
  <printOptions horizontalCentered="1"/>
  <pageMargins left="0.15748031496062992" right="0.15748031496062992" top="0.4921259842519686" bottom="0.4921259842519686" header="0.19645669291338586" footer="0.19645669291338586"/>
  <pageSetup fitToHeight="0" fitToWidth="0" orientation="portrait" pageOrder="overThenDown" paperSize="9" scale="69"/>
  <rowBreaks count="1" manualBreakCount="1">
    <brk id="52" max="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sport</cp:lastModifiedBy>
  <cp:lastPrinted>2015-03-21T17:42:37Z</cp:lastPrinted>
  <dcterms:created xsi:type="dcterms:W3CDTF">2014-04-03T14:45:40Z</dcterms:created>
  <dcterms:modified xsi:type="dcterms:W3CDTF">2015-03-23T08:28:00Z</dcterms:modified>
  <cp:category/>
  <cp:version/>
  <cp:contentType/>
  <cp:contentStatus/>
  <cp:revision>11</cp:revision>
</cp:coreProperties>
</file>